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ne-marie.oyuga\Desktop\OneDrive - United Nations Development Programme\AMON\Annual Work Planning\2016 Work Plans\"/>
    </mc:Choice>
  </mc:AlternateContent>
  <bookViews>
    <workbookView xWindow="0" yWindow="0" windowWidth="28800" windowHeight="12135" activeTab="1"/>
  </bookViews>
  <sheets>
    <sheet name="Sheet1 (5)" sheetId="1" r:id="rId1"/>
    <sheet name="Sheet1" sheetId="3" r:id="rId2"/>
    <sheet name="Prj Exp" sheetId="4" r:id="rId3"/>
    <sheet name="ps" sheetId="2" r:id="rId4"/>
  </sheets>
  <definedNames>
    <definedName name="_xlnm._FilterDatabase" localSheetId="3" hidden="1">ps!$A$1:$T$20</definedName>
    <definedName name="_xlnm.Print_Area" localSheetId="0">'Sheet1 (5)'!$A$3:$K$61</definedName>
    <definedName name="_xlnm.Print_Titles" localSheetId="0">'Sheet1 (5)'!$4:$5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4" l="1"/>
  <c r="N23" i="3"/>
  <c r="H23" i="3"/>
  <c r="G23" i="3"/>
  <c r="F22" i="3"/>
  <c r="K21" i="3"/>
  <c r="K22" i="3" s="1"/>
  <c r="E21" i="3"/>
  <c r="E22" i="3" s="1"/>
  <c r="F19" i="3"/>
  <c r="N18" i="3"/>
  <c r="K18" i="3"/>
  <c r="K19" i="3" s="1"/>
  <c r="E18" i="3"/>
  <c r="E19" i="3" s="1"/>
  <c r="N13" i="3"/>
  <c r="F16" i="3"/>
  <c r="E16" i="3"/>
  <c r="K15" i="3"/>
  <c r="K16" i="3" s="1"/>
  <c r="E15" i="3"/>
  <c r="J15" i="3" s="1"/>
  <c r="J16" i="3" s="1"/>
  <c r="F13" i="3"/>
  <c r="K12" i="3"/>
  <c r="K13" i="3" s="1"/>
  <c r="E12" i="3"/>
  <c r="J12" i="3" s="1"/>
  <c r="J13" i="3" s="1"/>
  <c r="N9" i="3"/>
  <c r="F9" i="3"/>
  <c r="F23" i="3" s="1"/>
  <c r="K8" i="3"/>
  <c r="E8" i="3"/>
  <c r="J8" i="3" s="1"/>
  <c r="K7" i="3"/>
  <c r="J7" i="3"/>
  <c r="R25" i="1"/>
  <c r="Q25" i="1"/>
  <c r="Q18" i="1"/>
  <c r="Q11" i="1"/>
  <c r="P50" i="1"/>
  <c r="P48" i="1"/>
  <c r="Q46" i="1"/>
  <c r="Q51" i="1" s="1"/>
  <c r="P46" i="1"/>
  <c r="P44" i="1"/>
  <c r="P43" i="1"/>
  <c r="P42" i="1"/>
  <c r="P40" i="1"/>
  <c r="P38" i="1"/>
  <c r="P36" i="1"/>
  <c r="P34" i="1"/>
  <c r="P32" i="1"/>
  <c r="P51" i="1" s="1"/>
  <c r="Q20" i="1"/>
  <c r="N24" i="3" l="1"/>
  <c r="E13" i="3"/>
  <c r="J18" i="3"/>
  <c r="J19" i="3" s="1"/>
  <c r="K9" i="3"/>
  <c r="K23" i="3" s="1"/>
  <c r="E9" i="3"/>
  <c r="E23" i="3" s="1"/>
  <c r="J9" i="3"/>
  <c r="J21" i="3"/>
  <c r="J22" i="3" s="1"/>
  <c r="Q52" i="1"/>
  <c r="P52" i="1"/>
  <c r="F59" i="1"/>
  <c r="J23" i="3" l="1"/>
  <c r="S21" i="2"/>
  <c r="O57" i="1" l="1"/>
  <c r="N60" i="1"/>
  <c r="M25" i="1" l="1"/>
  <c r="N20" i="1"/>
  <c r="N18" i="1"/>
  <c r="N11" i="1"/>
  <c r="N25" i="1" s="1"/>
  <c r="M50" i="1"/>
  <c r="N46" i="1"/>
  <c r="N51" i="1" s="1"/>
  <c r="M44" i="1"/>
  <c r="M43" i="1"/>
  <c r="M42" i="1"/>
  <c r="M40" i="1"/>
  <c r="M38" i="1"/>
  <c r="M36" i="1"/>
  <c r="M34" i="1"/>
  <c r="M32" i="1"/>
  <c r="H25" i="1"/>
  <c r="G25" i="1"/>
  <c r="K23" i="1"/>
  <c r="K24" i="1"/>
  <c r="F24" i="1"/>
  <c r="F21" i="1"/>
  <c r="K20" i="1"/>
  <c r="K21" i="1" s="1"/>
  <c r="M46" i="1" l="1"/>
  <c r="M51" i="1" s="1"/>
  <c r="M52" i="1" s="1"/>
  <c r="N52" i="1"/>
  <c r="F11" i="1"/>
  <c r="E10" i="1"/>
  <c r="K44" i="1"/>
  <c r="F58" i="1" s="1"/>
  <c r="G50" i="1"/>
  <c r="G48" i="1"/>
  <c r="G45" i="1"/>
  <c r="G44" i="1"/>
  <c r="J44" i="1" s="1"/>
  <c r="G43" i="1"/>
  <c r="G42" i="1"/>
  <c r="G40" i="1"/>
  <c r="G37" i="1"/>
  <c r="G36" i="1"/>
  <c r="G34" i="1"/>
  <c r="E23" i="1"/>
  <c r="E20" i="1"/>
  <c r="E21" i="1" s="1"/>
  <c r="E17" i="1"/>
  <c r="E14" i="1"/>
  <c r="G30" i="1"/>
  <c r="G31" i="1"/>
  <c r="G29" i="1"/>
  <c r="E24" i="1" l="1"/>
  <c r="J23" i="1"/>
  <c r="J24" i="1" s="1"/>
  <c r="J50" i="1"/>
  <c r="K48" i="1"/>
  <c r="J48" i="1"/>
  <c r="H46" i="1"/>
  <c r="K45" i="1"/>
  <c r="J45" i="1"/>
  <c r="K43" i="1"/>
  <c r="J43" i="1"/>
  <c r="K42" i="1"/>
  <c r="J42" i="1"/>
  <c r="K40" i="1"/>
  <c r="J40" i="1"/>
  <c r="H38" i="1"/>
  <c r="K37" i="1"/>
  <c r="J37" i="1"/>
  <c r="K36" i="1"/>
  <c r="K34" i="1"/>
  <c r="E34" i="1"/>
  <c r="J34" i="1" s="1"/>
  <c r="H32" i="1"/>
  <c r="K31" i="1"/>
  <c r="J31" i="1"/>
  <c r="K30" i="1"/>
  <c r="J30" i="1"/>
  <c r="K29" i="1"/>
  <c r="J29" i="1"/>
  <c r="J20" i="1"/>
  <c r="J21" i="1" s="1"/>
  <c r="F18" i="1"/>
  <c r="E18" i="1"/>
  <c r="K17" i="1"/>
  <c r="J17" i="1"/>
  <c r="E11" i="1"/>
  <c r="K10" i="1"/>
  <c r="J10" i="1"/>
  <c r="K9" i="1"/>
  <c r="J9" i="1"/>
  <c r="K38" i="1" l="1"/>
  <c r="K18" i="1"/>
  <c r="K11" i="1"/>
  <c r="J11" i="1"/>
  <c r="K32" i="1"/>
  <c r="K46" i="1"/>
  <c r="H51" i="1"/>
  <c r="G38" i="1"/>
  <c r="G46" i="1"/>
  <c r="J18" i="1"/>
  <c r="J32" i="1"/>
  <c r="J46" i="1"/>
  <c r="G32" i="1"/>
  <c r="K50" i="1"/>
  <c r="J36" i="1"/>
  <c r="J38" i="1" s="1"/>
  <c r="K51" i="1" l="1"/>
  <c r="F56" i="1" s="1"/>
  <c r="F60" i="1" s="1"/>
  <c r="M48" i="1"/>
  <c r="G51" i="1"/>
  <c r="J51" i="1"/>
  <c r="E56" i="1" s="1"/>
  <c r="F15" i="1" l="1"/>
  <c r="F25" i="1" s="1"/>
  <c r="E15" i="1"/>
  <c r="E25" i="1" s="1"/>
  <c r="K14" i="1"/>
  <c r="K15" i="1" l="1"/>
  <c r="J14" i="1"/>
  <c r="J15" i="1" s="1"/>
  <c r="J25" i="1" s="1"/>
  <c r="K25" i="1" l="1"/>
  <c r="K52" i="1" s="1"/>
  <c r="E55" i="1"/>
  <c r="J52" i="1"/>
  <c r="F55" i="1" l="1"/>
  <c r="F57" i="1" s="1"/>
  <c r="F61" i="1" s="1"/>
  <c r="E57" i="1"/>
  <c r="E61" i="1" s="1"/>
</calcChain>
</file>

<file path=xl/sharedStrings.xml><?xml version="1.0" encoding="utf-8"?>
<sst xmlns="http://schemas.openxmlformats.org/spreadsheetml/2006/main" count="769" uniqueCount="257">
  <si>
    <t>DARCD</t>
  </si>
  <si>
    <t>UNDP</t>
  </si>
  <si>
    <t>ATLAS Codes</t>
  </si>
  <si>
    <t>TOTALS</t>
  </si>
  <si>
    <t>DESCRIPTION</t>
  </si>
  <si>
    <t xml:space="preserve">Quantity </t>
  </si>
  <si>
    <t>Frequency</t>
  </si>
  <si>
    <t>Unit Cost</t>
  </si>
  <si>
    <t>UGX</t>
  </si>
  <si>
    <t xml:space="preserve"> USD</t>
  </si>
  <si>
    <t>USD</t>
  </si>
  <si>
    <t>Output 1: Current knowledge and best practices on ODA coordination attained and applied</t>
  </si>
  <si>
    <t>Activity 1.  Development of Technical Skills for Government Staff</t>
  </si>
  <si>
    <r>
      <t>1.1</t>
    </r>
    <r>
      <rPr>
        <sz val="7"/>
        <color indexed="8"/>
        <rFont val="Times New Roman"/>
        <family val="1"/>
      </rPr>
      <t xml:space="preserve"> </t>
    </r>
    <r>
      <rPr>
        <sz val="10"/>
        <color indexed="8"/>
        <rFont val="Arial Narrow"/>
        <family val="2"/>
      </rPr>
      <t xml:space="preserve">Build skills of DARCD staff in ODA management through training basing on the Training Needs assessment report. </t>
    </r>
  </si>
  <si>
    <t xml:space="preserve">        Training fees</t>
  </si>
  <si>
    <t>Sub-Total</t>
  </si>
  <si>
    <t xml:space="preserve">1.2 Facilitation of local and international events on ODA </t>
  </si>
  <si>
    <t xml:space="preserve"> DARCD staff attend international /local knowledge sharing events on ODA</t>
  </si>
  <si>
    <t>Meeting coordination, venue hire, refreshments</t>
  </si>
  <si>
    <t>72400/72500/75700</t>
  </si>
  <si>
    <t>1.7 Regular M&amp;E Meetings</t>
  </si>
  <si>
    <t>TOTAL OUTPUT 1 ACTIVITY 1.</t>
  </si>
  <si>
    <r>
      <t>Output 2:</t>
    </r>
    <r>
      <rPr>
        <sz val="10"/>
        <color indexed="8"/>
        <rFont val="Arial"/>
        <family val="2"/>
      </rPr>
      <t xml:space="preserve">  </t>
    </r>
    <r>
      <rPr>
        <b/>
        <sz val="10"/>
        <color indexed="8"/>
        <rFont val="Arial"/>
        <family val="2"/>
      </rPr>
      <t>CO Programme oversight and management successfully undertaken in line with UNDP’s policies and procedures.</t>
    </r>
  </si>
  <si>
    <t>Activity 2. Program Oversight</t>
  </si>
  <si>
    <t>2.1 UNDP staff and IPs equipped with skills in effective programme implementation and quality Assurance. (HACT,RBM,retreat,project mgt,etc)</t>
  </si>
  <si>
    <t xml:space="preserve">      Travel local and international (tickets)</t>
  </si>
  <si>
    <t>100 (IPs and staff)</t>
  </si>
  <si>
    <t xml:space="preserve">      DSA Local and international</t>
  </si>
  <si>
    <t xml:space="preserve">      Venue hire for workshops</t>
  </si>
  <si>
    <t>Sub Total</t>
  </si>
  <si>
    <t>2.2 Conduct project monitoring and audit</t>
  </si>
  <si>
    <t>Contract firm(s) to conduct micro assessments</t>
  </si>
  <si>
    <t>Contract firm(s) to conduct assessments</t>
  </si>
  <si>
    <t>71200/71300/ 75700</t>
  </si>
  <si>
    <t>2.4 Facilitate the  UN Delivery As one (DAO) Initiative &amp;  final review of the UN Development Assistance Framework (UNDAF)</t>
  </si>
  <si>
    <t>2.5 Enhance support to CPAP implementation within UNDP and support change management</t>
  </si>
  <si>
    <t xml:space="preserve"> International UNV (Allowances)</t>
  </si>
  <si>
    <t>2.6  Non Recurrent NP staff salaries for core staff supporting CPAP projects</t>
  </si>
  <si>
    <t>2.7 Salary costs - NP staff for core staff supporting CPAP projects</t>
  </si>
  <si>
    <t>TOTAL OUTPUT 2 ACTIVITY 2.</t>
  </si>
  <si>
    <t>GRAND TOTAL</t>
  </si>
  <si>
    <t>SUMMARY</t>
  </si>
  <si>
    <t>ALD total</t>
  </si>
  <si>
    <t>UNDP total</t>
  </si>
  <si>
    <t>February 2016 UN Exchange rate: $1 = UGX 3,485</t>
  </si>
  <si>
    <t xml:space="preserve">       Conduct 2015 NIM Audit</t>
  </si>
  <si>
    <t>2.3 Support macro and micro HACT processes: Macro assessment for PFM and micro assessments for IPs in new programme cycle</t>
  </si>
  <si>
    <t xml:space="preserve">      Support project delivery activities (project monitoring, programme, staff and other meetings, etc)</t>
  </si>
  <si>
    <t xml:space="preserve">     Support UNDP CO Evaluation Plan</t>
  </si>
  <si>
    <t>75700/ 71200/72100/71300/61100</t>
  </si>
  <si>
    <t xml:space="preserve">    Pipeline amount</t>
  </si>
  <si>
    <t xml:space="preserve">        DSA &amp; travel (tickets) for learning events</t>
  </si>
  <si>
    <t xml:space="preserve">        DSA &amp; travel (tickets)</t>
  </si>
  <si>
    <t>1.3 Improve the compilation of off budgetprojects in the AMP through monitoring visits*</t>
  </si>
  <si>
    <t>* Continue follow-up of ODA funded projects through undertaking monitoring visits to ODA projects.</t>
  </si>
  <si>
    <t>DSA &amp; travel Local</t>
  </si>
  <si>
    <t xml:space="preserve">     Effective, enhanced support to UNDP CO transition process from CPAP to new CPD. (PIPs for 5 new projects, consultants and IUNV allowance)**</t>
  </si>
  <si>
    <t>**Project Initiation Plan (PIP) activities involve project initiation activities and processes, carrying out required baseline studies and other surveys, hiring staff, etc). Instead of creating 5 PIP projects (for the proposed projects under the new CPD), UNDP has decided to carry them out through this project.</t>
  </si>
  <si>
    <t>CDAE Project Budget Total</t>
  </si>
  <si>
    <t>Pipeline Projects***</t>
  </si>
  <si>
    <t>***TRAC which is to be allocated to new projects is temporarily put in this project. The amount decreases as the year progresses and as new projects are created the funds are transferred to them.</t>
  </si>
  <si>
    <t>UNDP CDAE Project total</t>
  </si>
  <si>
    <t>Q1</t>
  </si>
  <si>
    <t>1.5 Organise a portfolio review of UNDP/UN agencies and 2 Board Meetings</t>
  </si>
  <si>
    <t>NOTES:</t>
  </si>
  <si>
    <t>CDAE + Pulse Lab refund</t>
  </si>
  <si>
    <t>CDAE PROJECT-DETAILED BUDGET NOTES 2016 (MARCH 2016)</t>
  </si>
  <si>
    <t>BUD</t>
  </si>
  <si>
    <t>ACTIVITY2.1</t>
  </si>
  <si>
    <t>B0380</t>
  </si>
  <si>
    <t>UGA</t>
  </si>
  <si>
    <t>ACTIVITY2</t>
  </si>
  <si>
    <t>BD1</t>
  </si>
  <si>
    <t>ACTIVITY1</t>
  </si>
  <si>
    <t>Currency</t>
  </si>
  <si>
    <t>Amount</t>
  </si>
  <si>
    <t>Unit of Measure</t>
  </si>
  <si>
    <t>Quantity</t>
  </si>
  <si>
    <t>Begin Date</t>
  </si>
  <si>
    <t>Budget Item</t>
  </si>
  <si>
    <t>Subcategory</t>
  </si>
  <si>
    <t>Category</t>
  </si>
  <si>
    <t>Fund Affiliate</t>
  </si>
  <si>
    <t>Operating Unit Affiliate</t>
  </si>
  <si>
    <t>BU Affiliate</t>
  </si>
  <si>
    <t>Donor</t>
  </si>
  <si>
    <t>Implementing Agent</t>
  </si>
  <si>
    <t>Source Type</t>
  </si>
  <si>
    <t>Analysis Type</t>
  </si>
  <si>
    <t>Activity</t>
  </si>
  <si>
    <t>Department</t>
  </si>
  <si>
    <t>Fund Code</t>
  </si>
  <si>
    <t>Operating Unit</t>
  </si>
  <si>
    <t>Account</t>
  </si>
  <si>
    <t>Pulse Lab refund</t>
  </si>
  <si>
    <t>CDAE unbudgetted allocation</t>
  </si>
  <si>
    <t>As at 23 June 2016</t>
  </si>
  <si>
    <t>Advance</t>
  </si>
  <si>
    <t>Unspent</t>
  </si>
  <si>
    <t>Total Spent</t>
  </si>
  <si>
    <t>NEX Advance</t>
  </si>
  <si>
    <t>Project</t>
  </si>
  <si>
    <t>Output</t>
  </si>
  <si>
    <t>Project Start Date</t>
  </si>
  <si>
    <t>Project End Date</t>
  </si>
  <si>
    <t>Project Manager</t>
  </si>
  <si>
    <t>Implementing Partner</t>
  </si>
  <si>
    <t xml:space="preserve"> Activity </t>
  </si>
  <si>
    <t>Payee Name (Vendor Name)</t>
  </si>
  <si>
    <t>Description of the payment</t>
  </si>
  <si>
    <t xml:space="preserve"> USD Amount </t>
  </si>
  <si>
    <t>Transaction Type</t>
  </si>
  <si>
    <t>Period/Month</t>
  </si>
  <si>
    <t>Source Tran/Descr</t>
  </si>
  <si>
    <t xml:space="preserve">Voucher </t>
  </si>
  <si>
    <t xml:space="preserve">PO No </t>
  </si>
  <si>
    <t xml:space="preserve">PO Status </t>
  </si>
  <si>
    <t>Accounting Date</t>
  </si>
  <si>
    <t>PC Unit</t>
  </si>
  <si>
    <t>Oper Unit</t>
  </si>
  <si>
    <t>DeptID</t>
  </si>
  <si>
    <t xml:space="preserve">Impl Agent </t>
  </si>
  <si>
    <t>Fund</t>
  </si>
  <si>
    <t>LC Amount</t>
  </si>
  <si>
    <t>Exchange Rate</t>
  </si>
  <si>
    <t>Vendor ID</t>
  </si>
  <si>
    <t>Address1</t>
  </si>
  <si>
    <t>City</t>
  </si>
  <si>
    <t>AP Unit</t>
  </si>
  <si>
    <t>Vchr Line</t>
  </si>
  <si>
    <t>Voucher Invoice</t>
  </si>
  <si>
    <t>PO Line Descr</t>
  </si>
  <si>
    <t>Journal ID</t>
  </si>
  <si>
    <t>Journal Line Num</t>
  </si>
  <si>
    <t>Jrnl Line Descr</t>
  </si>
  <si>
    <t>Journal Date</t>
  </si>
  <si>
    <t>Period</t>
  </si>
  <si>
    <t>Sheet ID</t>
  </si>
  <si>
    <t>Invoice</t>
  </si>
  <si>
    <t>Deposit BU</t>
  </si>
  <si>
    <t>Deposit ID</t>
  </si>
  <si>
    <t>Receiver ID</t>
  </si>
  <si>
    <t>KK Tran ID</t>
  </si>
  <si>
    <t>KK Tran Date</t>
  </si>
  <si>
    <t>payment Reference</t>
  </si>
  <si>
    <t>Payment Date</t>
  </si>
  <si>
    <t>00063267</t>
  </si>
  <si>
    <t>00080490</t>
  </si>
  <si>
    <t>GEBRU Almaz</t>
  </si>
  <si>
    <t>03141-National Execution</t>
  </si>
  <si>
    <t>KIGONYA IDA</t>
  </si>
  <si>
    <t>E) Terminal Expenses</t>
  </si>
  <si>
    <t>Expenses + Full Asset Cost</t>
  </si>
  <si>
    <t>2016-03</t>
  </si>
  <si>
    <t>AP_VOUCHER (Voucher)</t>
  </si>
  <si>
    <t>00106574</t>
  </si>
  <si>
    <t>0000014251</t>
  </si>
  <si>
    <t xml:space="preserve"> </t>
  </si>
  <si>
    <t>UGA10</t>
  </si>
  <si>
    <t>001457</t>
  </si>
  <si>
    <t>04000</t>
  </si>
  <si>
    <t>00012</t>
  </si>
  <si>
    <t>71635</t>
  </si>
  <si>
    <t>0000005125</t>
  </si>
  <si>
    <t>KALUNGU- BUNGA GABA ROAD</t>
  </si>
  <si>
    <t>KAMPALA</t>
  </si>
  <si>
    <t>DSA _Kigonya 60 CSW NY 12-18/3</t>
  </si>
  <si>
    <t>03</t>
  </si>
  <si>
    <t>0137462925</t>
  </si>
  <si>
    <t>0000011931</t>
  </si>
  <si>
    <t>5 DAYS DSA NY</t>
  </si>
  <si>
    <t>71625</t>
  </si>
  <si>
    <t>Pius BIGIRIMANA</t>
  </si>
  <si>
    <t>8 DAYS DSA NY</t>
  </si>
  <si>
    <t>00106576</t>
  </si>
  <si>
    <t>0000014250</t>
  </si>
  <si>
    <t>0000005421</t>
  </si>
  <si>
    <t>PLOT 1 LUMUMBA AVENUE</t>
  </si>
  <si>
    <t>DSA_Bigirimana_CSW NY 12-21/3</t>
  </si>
  <si>
    <t>0137462926</t>
  </si>
  <si>
    <t>0000011934</t>
  </si>
  <si>
    <t>FOUNDATION FOR INTERNATIONAL DEVELOPMENT</t>
  </si>
  <si>
    <t>Course fees _Samson and Wahab</t>
  </si>
  <si>
    <t>00106974</t>
  </si>
  <si>
    <t>75709</t>
  </si>
  <si>
    <t>0000000269</t>
  </si>
  <si>
    <t>GWAMILE STREET 2 FLOOR</t>
  </si>
  <si>
    <t>MBABANE</t>
  </si>
  <si>
    <t>0138726662</t>
  </si>
  <si>
    <t>6050010352</t>
  </si>
  <si>
    <t>SSESIMBA WAHAB</t>
  </si>
  <si>
    <t>Wahab_training_DSA</t>
  </si>
  <si>
    <t>00106978</t>
  </si>
  <si>
    <t>0000007794</t>
  </si>
  <si>
    <t>MINISTRY OF FINANCE  PLANNING AND ECONOMIC DEVELOPMENT</t>
  </si>
  <si>
    <t>DSA_Wahab_Nairobi_2016</t>
  </si>
  <si>
    <t>0138726665</t>
  </si>
  <si>
    <t>0000011992</t>
  </si>
  <si>
    <t>SAMSON MUWANGUZI</t>
  </si>
  <si>
    <t>Samson_tarining_DSA</t>
  </si>
  <si>
    <t>00106979</t>
  </si>
  <si>
    <t>0000007795</t>
  </si>
  <si>
    <t>PLOT2-12 APOLLO KAGGWA ROAD</t>
  </si>
  <si>
    <t>DSA_Samson_training2016</t>
  </si>
  <si>
    <t>0138726651</t>
  </si>
  <si>
    <t>0000011990</t>
  </si>
  <si>
    <t>SWANAIR TRAVEL &amp; SAFARIS (UGANDA) LTD</t>
  </si>
  <si>
    <t>Travel for Pius bigirimana</t>
  </si>
  <si>
    <t>2016-04</t>
  </si>
  <si>
    <t>00107162</t>
  </si>
  <si>
    <t>0000001240</t>
  </si>
  <si>
    <t>PLOT 4 KIMATHI AVENUE</t>
  </si>
  <si>
    <t>113222 58895&amp;113006;Rosa Bigir</t>
  </si>
  <si>
    <t>04</t>
  </si>
  <si>
    <t>0139101888</t>
  </si>
  <si>
    <t>6050010361</t>
  </si>
  <si>
    <t>BUNYONYI SAFARIS LTD.</t>
  </si>
  <si>
    <t>Travel for Wahab&amp; EBB/LOME/EBB</t>
  </si>
  <si>
    <t>2016-05</t>
  </si>
  <si>
    <t>00107699</t>
  </si>
  <si>
    <t>71605</t>
  </si>
  <si>
    <t>0000001211</t>
  </si>
  <si>
    <t>BAUMAN HOUSE  PARLIAMENT AVENUE</t>
  </si>
  <si>
    <t>701143&amp;701552;Thomas&amp;Muwanguz</t>
  </si>
  <si>
    <t>05</t>
  </si>
  <si>
    <t>0140670882</t>
  </si>
  <si>
    <t>6050010443</t>
  </si>
  <si>
    <t>cancellation-Pius Bigiri-JFK/A</t>
  </si>
  <si>
    <t>00107788</t>
  </si>
  <si>
    <t>114820 113818&amp;11423</t>
  </si>
  <si>
    <t>0141056326</t>
  </si>
  <si>
    <t>6050010464</t>
  </si>
  <si>
    <t>SETYM INTERNATIONAL  Inc</t>
  </si>
  <si>
    <t>Tuition fees_Wanyera_UGA</t>
  </si>
  <si>
    <t>2016-06</t>
  </si>
  <si>
    <t>00108135</t>
  </si>
  <si>
    <t>75710</t>
  </si>
  <si>
    <t>0000007845</t>
  </si>
  <si>
    <t xml:space="preserve">85  RUE SAINTE-CATHERINE OUEST </t>
  </si>
  <si>
    <t>MONTREAL QUEBEC</t>
  </si>
  <si>
    <t>06</t>
  </si>
  <si>
    <t>0142101324</t>
  </si>
  <si>
    <t>6050010521</t>
  </si>
  <si>
    <t>WANYERA MARIS</t>
  </si>
  <si>
    <t>13 days DSA_Training_Boston</t>
  </si>
  <si>
    <t>00108150</t>
  </si>
  <si>
    <t>0000008617</t>
  </si>
  <si>
    <t>MINISTRY OF FINANCE  PLANNING</t>
  </si>
  <si>
    <t>0142159339</t>
  </si>
  <si>
    <t>0000000082</t>
  </si>
  <si>
    <t>LETS GO TRAVEL</t>
  </si>
  <si>
    <t>TIN16060127; Wanyera Maris</t>
  </si>
  <si>
    <t>00108266</t>
  </si>
  <si>
    <t>0000002011</t>
  </si>
  <si>
    <t>YUSUF LULE ROAD</t>
  </si>
  <si>
    <t>0142503487</t>
  </si>
  <si>
    <t>6050010550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</si>
</sst>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0\ ;&quot; (&quot;#,##0\);&quot; -&quot;#\ ;@\ "/>
    <numFmt numFmtId="166" formatCode="_-* #,##0_-;\-* #,##0_-;_-* &quot;-&quot;??_-;_-@_-"/>
    <numFmt numFmtId="167" formatCode="_(* #,##0_);_(* \(#,##0\);_(* &quot;-&quot;??_);_(@_)"/>
  </numFmts>
  <fonts count="31" x14ac:knownFonts="1">
    <font>
      <sz val="11"/>
      <color theme="1"/>
      <name val="Calibri"/>
      <family val="2"/>
      <scheme val="minor"/>
    </font>
    <font>
      <sz val="11"/>
      <color theme="1"/>
      <name val="Calibri"/>
      <family val="2"/>
      <scheme val="minor"/>
    </font>
    <font>
      <b/>
      <sz val="10"/>
      <color indexed="8"/>
      <name val="Arial"/>
      <family val="2"/>
    </font>
    <font>
      <b/>
      <sz val="11"/>
      <color indexed="8"/>
      <name val="Calibri"/>
      <family val="2"/>
    </font>
    <font>
      <b/>
      <sz val="11"/>
      <color indexed="8"/>
      <name val="Calibri"/>
      <family val="2"/>
      <scheme val="minor"/>
    </font>
    <font>
      <b/>
      <sz val="9"/>
      <color indexed="8"/>
      <name val="Arial"/>
      <family val="2"/>
    </font>
    <font>
      <sz val="10"/>
      <color indexed="8"/>
      <name val="Arial"/>
      <family val="2"/>
    </font>
    <font>
      <sz val="11"/>
      <color indexed="8"/>
      <name val="Calibri"/>
      <family val="2"/>
      <scheme val="minor"/>
    </font>
    <font>
      <sz val="7"/>
      <color indexed="8"/>
      <name val="Times New Roman"/>
      <family val="1"/>
    </font>
    <font>
      <sz val="10"/>
      <color indexed="8"/>
      <name val="Arial Narrow"/>
      <family val="2"/>
    </font>
    <font>
      <sz val="10"/>
      <name val="Arial"/>
      <family val="2"/>
    </font>
    <font>
      <sz val="10"/>
      <color indexed="8"/>
      <name val="Calibri"/>
      <family val="2"/>
    </font>
    <font>
      <sz val="10"/>
      <name val="Calibri"/>
      <family val="2"/>
      <scheme val="minor"/>
    </font>
    <font>
      <sz val="10"/>
      <color indexed="8"/>
      <name val="Calibri"/>
      <family val="2"/>
      <scheme val="minor"/>
    </font>
    <font>
      <b/>
      <sz val="11"/>
      <name val="Calibri"/>
      <family val="2"/>
      <scheme val="minor"/>
    </font>
    <font>
      <sz val="11"/>
      <name val="Calibri"/>
      <family val="2"/>
      <scheme val="minor"/>
    </font>
    <font>
      <b/>
      <sz val="10"/>
      <name val="Calibri"/>
      <family val="2"/>
      <scheme val="minor"/>
    </font>
    <font>
      <b/>
      <sz val="10"/>
      <color indexed="8"/>
      <name val="Calibri"/>
      <family val="2"/>
      <scheme val="minor"/>
    </font>
    <font>
      <b/>
      <sz val="10"/>
      <name val="Arial"/>
      <family val="2"/>
    </font>
    <font>
      <b/>
      <sz val="10"/>
      <color indexed="8"/>
      <name val="Calibri"/>
      <family val="2"/>
    </font>
    <font>
      <b/>
      <sz val="11"/>
      <name val="Arial"/>
      <family val="2"/>
    </font>
    <font>
      <sz val="11"/>
      <name val="Arial"/>
      <family val="2"/>
    </font>
    <font>
      <b/>
      <i/>
      <sz val="11"/>
      <color theme="1"/>
      <name val="Calibri"/>
      <family val="2"/>
      <scheme val="minor"/>
    </font>
    <font>
      <b/>
      <sz val="11"/>
      <color theme="1"/>
      <name val="Calibri"/>
      <family val="2"/>
      <scheme val="minor"/>
    </font>
    <font>
      <i/>
      <sz val="10"/>
      <color indexed="8"/>
      <name val="Arial"/>
      <family val="2"/>
    </font>
    <font>
      <i/>
      <sz val="11"/>
      <color theme="1"/>
      <name val="Calibri"/>
      <family val="2"/>
      <scheme val="minor"/>
    </font>
    <font>
      <sz val="10"/>
      <color theme="1"/>
      <name val="Calibri"/>
      <family val="2"/>
      <scheme val="minor"/>
    </font>
    <font>
      <i/>
      <sz val="9"/>
      <color theme="1"/>
      <name val="Calibri"/>
      <family val="2"/>
      <scheme val="minor"/>
    </font>
    <font>
      <b/>
      <sz val="9"/>
      <color rgb="FF000000"/>
      <name val="Arial"/>
      <family val="2"/>
    </font>
    <font>
      <u/>
      <sz val="11"/>
      <color theme="1"/>
      <name val="Calibri"/>
      <family val="2"/>
      <scheme val="minor"/>
    </font>
    <font>
      <b/>
      <sz val="10"/>
      <color theme="1"/>
      <name val="Calibri"/>
      <family val="2"/>
      <scheme val="minor"/>
    </font>
  </fonts>
  <fills count="18">
    <fill>
      <patternFill patternType="none"/>
    </fill>
    <fill>
      <patternFill patternType="gray125"/>
    </fill>
    <fill>
      <patternFill patternType="solid">
        <fgColor indexed="13"/>
        <bgColor indexed="34"/>
      </patternFill>
    </fill>
    <fill>
      <patternFill patternType="solid">
        <fgColor theme="2" tint="-9.9978637043366805E-2"/>
        <bgColor indexed="64"/>
      </patternFill>
    </fill>
    <fill>
      <patternFill patternType="solid">
        <fgColor rgb="FFFFC000"/>
        <bgColor indexed="31"/>
      </patternFill>
    </fill>
    <fill>
      <patternFill patternType="solid">
        <fgColor rgb="FFFFC000"/>
        <bgColor indexed="64"/>
      </patternFill>
    </fill>
    <fill>
      <patternFill patternType="solid">
        <fgColor theme="4" tint="0.39997558519241921"/>
        <bgColor indexed="41"/>
      </patternFill>
    </fill>
    <fill>
      <patternFill patternType="solid">
        <fgColor theme="4" tint="0.39997558519241921"/>
        <bgColor indexed="64"/>
      </patternFill>
    </fill>
    <fill>
      <patternFill patternType="solid">
        <fgColor theme="0"/>
        <bgColor indexed="41"/>
      </patternFill>
    </fill>
    <fill>
      <patternFill patternType="solid">
        <fgColor theme="0"/>
        <bgColor indexed="64"/>
      </patternFill>
    </fill>
    <fill>
      <patternFill patternType="solid">
        <fgColor theme="0"/>
        <bgColor indexed="31"/>
      </patternFill>
    </fill>
    <fill>
      <patternFill patternType="solid">
        <fgColor theme="5" tint="-0.249977111117893"/>
        <bgColor indexed="64"/>
      </patternFill>
    </fill>
    <fill>
      <patternFill patternType="solid">
        <fgColor rgb="FFFFFF00"/>
        <bgColor indexed="64"/>
      </patternFill>
    </fill>
    <fill>
      <patternFill patternType="solid">
        <fgColor theme="4" tint="-0.249977111117893"/>
        <bgColor indexed="64"/>
      </patternFill>
    </fill>
    <fill>
      <patternFill patternType="solid">
        <fgColor theme="0"/>
        <bgColor indexed="3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73">
    <border>
      <left/>
      <right/>
      <top/>
      <bottom/>
      <diagonal/>
    </border>
    <border>
      <left style="thin">
        <color indexed="59"/>
      </left>
      <right/>
      <top/>
      <bottom style="medium">
        <color indexed="64"/>
      </bottom>
      <diagonal/>
    </border>
    <border>
      <left/>
      <right/>
      <top/>
      <bottom style="medium">
        <color indexed="64"/>
      </bottom>
      <diagonal/>
    </border>
    <border>
      <left style="medium">
        <color indexed="64"/>
      </left>
      <right style="thin">
        <color indexed="59"/>
      </right>
      <top style="medium">
        <color indexed="64"/>
      </top>
      <bottom style="thin">
        <color indexed="59"/>
      </bottom>
      <diagonal/>
    </border>
    <border>
      <left style="thin">
        <color indexed="59"/>
      </left>
      <right style="thin">
        <color indexed="59"/>
      </right>
      <top style="medium">
        <color indexed="64"/>
      </top>
      <bottom style="thin">
        <color indexed="59"/>
      </bottom>
      <diagonal/>
    </border>
    <border>
      <left style="thin">
        <color indexed="59"/>
      </left>
      <right/>
      <top style="medium">
        <color indexed="64"/>
      </top>
      <bottom style="thin">
        <color indexed="59"/>
      </bottom>
      <diagonal/>
    </border>
    <border>
      <left/>
      <right/>
      <top style="medium">
        <color indexed="64"/>
      </top>
      <bottom style="thin">
        <color indexed="59"/>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59"/>
      </top>
      <bottom style="thin">
        <color indexed="59"/>
      </bottom>
      <diagonal/>
    </border>
    <border>
      <left/>
      <right/>
      <top style="thin">
        <color indexed="59"/>
      </top>
      <bottom style="thin">
        <color indexed="59"/>
      </bottom>
      <diagonal/>
    </border>
    <border>
      <left/>
      <right/>
      <top style="thin">
        <color indexed="59"/>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59"/>
      </bottom>
      <diagonal/>
    </border>
    <border>
      <left/>
      <right/>
      <top/>
      <bottom style="thin">
        <color indexed="59"/>
      </bottom>
      <diagonal/>
    </border>
    <border>
      <left style="thin">
        <color indexed="59"/>
      </left>
      <right style="thin">
        <color indexed="64"/>
      </right>
      <top style="thin">
        <color indexed="59"/>
      </top>
      <bottom style="thin">
        <color indexed="59"/>
      </bottom>
      <diagonal/>
    </border>
    <border>
      <left/>
      <right style="thin">
        <color indexed="64"/>
      </right>
      <top/>
      <bottom style="thin">
        <color indexed="59"/>
      </bottom>
      <diagonal/>
    </border>
    <border>
      <left/>
      <right/>
      <top style="thin">
        <color indexed="59"/>
      </top>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medium">
        <color indexed="64"/>
      </left>
      <right style="thin">
        <color indexed="59"/>
      </right>
      <top style="thin">
        <color indexed="59"/>
      </top>
      <bottom/>
      <diagonal/>
    </border>
    <border>
      <left style="thin">
        <color indexed="59"/>
      </left>
      <right/>
      <top style="thin">
        <color indexed="59"/>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59"/>
      </left>
      <right style="thin">
        <color indexed="59"/>
      </right>
      <top/>
      <bottom/>
      <diagonal/>
    </border>
    <border>
      <left style="medium">
        <color indexed="64"/>
      </left>
      <right/>
      <top style="thin">
        <color indexed="64"/>
      </top>
      <bottom style="thin">
        <color indexed="64"/>
      </bottom>
      <diagonal/>
    </border>
    <border>
      <left style="thin">
        <color indexed="59"/>
      </left>
      <right style="thin">
        <color indexed="59"/>
      </right>
      <top style="thin">
        <color indexed="64"/>
      </top>
      <bottom style="thin">
        <color indexed="64"/>
      </bottom>
      <diagonal/>
    </border>
    <border>
      <left style="thin">
        <color indexed="59"/>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59"/>
      </bottom>
      <diagonal/>
    </border>
    <border>
      <left style="medium">
        <color indexed="64"/>
      </left>
      <right/>
      <top style="thin">
        <color indexed="59"/>
      </top>
      <bottom/>
      <diagonal/>
    </border>
    <border>
      <left/>
      <right style="medium">
        <color indexed="64"/>
      </right>
      <top/>
      <bottom/>
      <diagonal/>
    </border>
    <border>
      <left style="medium">
        <color indexed="64"/>
      </left>
      <right style="thin">
        <color indexed="59"/>
      </right>
      <top style="thin">
        <color indexed="59"/>
      </top>
      <bottom style="thin">
        <color indexed="64"/>
      </bottom>
      <diagonal/>
    </border>
    <border>
      <left style="medium">
        <color indexed="64"/>
      </left>
      <right/>
      <top style="thin">
        <color indexed="59"/>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59"/>
      </bottom>
      <diagonal/>
    </border>
    <border>
      <left style="thin">
        <color indexed="59"/>
      </left>
      <right style="thin">
        <color indexed="59"/>
      </right>
      <top/>
      <bottom style="thin">
        <color indexed="59"/>
      </bottom>
      <diagonal/>
    </border>
    <border>
      <left style="thin">
        <color indexed="59"/>
      </left>
      <right/>
      <top/>
      <bottom style="thin">
        <color indexed="59"/>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59"/>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59"/>
      </left>
      <right style="thin">
        <color indexed="59"/>
      </right>
      <top/>
      <bottom style="medium">
        <color indexed="64"/>
      </bottom>
      <diagonal/>
    </border>
    <border>
      <left style="thin">
        <color indexed="59"/>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59"/>
      </right>
      <top style="thin">
        <color indexed="59"/>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338">
    <xf numFmtId="0" fontId="0" fillId="0" borderId="0" xfId="0"/>
    <xf numFmtId="0" fontId="2" fillId="3" borderId="3" xfId="0" applyFont="1" applyFill="1" applyBorder="1" applyAlignment="1">
      <alignment horizontal="left" vertical="top" wrapText="1"/>
    </xf>
    <xf numFmtId="0" fontId="2" fillId="3" borderId="4" xfId="0" applyFont="1" applyFill="1" applyBorder="1" applyAlignment="1">
      <alignment vertical="top" wrapText="1"/>
    </xf>
    <xf numFmtId="165" fontId="1" fillId="3" borderId="4" xfId="1" applyNumberFormat="1" applyFill="1" applyBorder="1" applyAlignment="1">
      <alignment vertical="top" wrapText="1"/>
    </xf>
    <xf numFmtId="0" fontId="2" fillId="3" borderId="12" xfId="0" applyFont="1" applyFill="1" applyBorder="1" applyAlignment="1">
      <alignment horizontal="left" vertical="top" wrapText="1"/>
    </xf>
    <xf numFmtId="0" fontId="5" fillId="3" borderId="13" xfId="0" applyFont="1" applyFill="1" applyBorder="1" applyAlignment="1">
      <alignment vertical="top" wrapText="1"/>
    </xf>
    <xf numFmtId="165" fontId="3" fillId="3" borderId="13" xfId="1" applyNumberFormat="1" applyFont="1" applyFill="1" applyBorder="1" applyAlignment="1">
      <alignment vertical="top" wrapText="1"/>
    </xf>
    <xf numFmtId="165" fontId="3" fillId="3" borderId="13" xfId="1" applyNumberFormat="1" applyFont="1" applyFill="1" applyBorder="1" applyAlignment="1">
      <alignment horizontal="center" vertical="top" wrapText="1"/>
    </xf>
    <xf numFmtId="165" fontId="2" fillId="3" borderId="14" xfId="1" applyNumberFormat="1" applyFont="1" applyFill="1" applyBorder="1" applyAlignment="1" applyProtection="1">
      <alignment horizontal="center" vertical="top" wrapText="1"/>
    </xf>
    <xf numFmtId="0" fontId="4" fillId="3" borderId="16" xfId="0" applyFont="1" applyFill="1" applyBorder="1" applyAlignment="1">
      <alignment horizontal="center" vertical="top"/>
    </xf>
    <xf numFmtId="0" fontId="4" fillId="3" borderId="17" xfId="0" applyFont="1" applyFill="1" applyBorder="1" applyAlignment="1">
      <alignment horizontal="center" vertical="top"/>
    </xf>
    <xf numFmtId="0" fontId="2" fillId="4" borderId="20" xfId="0" applyFont="1" applyFill="1" applyBorder="1" applyAlignment="1">
      <alignment horizontal="left" vertical="top" wrapText="1"/>
    </xf>
    <xf numFmtId="0" fontId="6" fillId="5" borderId="21" xfId="0" applyFont="1" applyFill="1" applyBorder="1" applyAlignment="1">
      <alignment vertical="top"/>
    </xf>
    <xf numFmtId="0" fontId="7" fillId="5" borderId="21" xfId="0" applyFont="1" applyFill="1" applyBorder="1" applyAlignment="1">
      <alignment vertical="top"/>
    </xf>
    <xf numFmtId="0" fontId="7" fillId="5" borderId="22" xfId="0" applyFont="1" applyFill="1" applyBorder="1" applyAlignment="1">
      <alignment vertical="top"/>
    </xf>
    <xf numFmtId="0" fontId="7" fillId="7" borderId="21" xfId="0" applyFont="1" applyFill="1" applyBorder="1" applyAlignment="1">
      <alignment vertical="top"/>
    </xf>
    <xf numFmtId="0" fontId="7" fillId="7" borderId="22" xfId="0" applyFont="1" applyFill="1" applyBorder="1" applyAlignment="1">
      <alignment vertical="top"/>
    </xf>
    <xf numFmtId="165" fontId="0" fillId="0" borderId="12" xfId="1" applyNumberFormat="1" applyFont="1" applyBorder="1" applyAlignment="1">
      <alignment horizontal="left" vertical="top"/>
    </xf>
    <xf numFmtId="0" fontId="10" fillId="8" borderId="19" xfId="0" applyFont="1" applyFill="1" applyBorder="1" applyAlignment="1">
      <alignment vertical="top"/>
    </xf>
    <xf numFmtId="0" fontId="10" fillId="8" borderId="13" xfId="0" applyFont="1" applyFill="1" applyBorder="1" applyAlignment="1">
      <alignment vertical="top"/>
    </xf>
    <xf numFmtId="0" fontId="10" fillId="8" borderId="25" xfId="0" applyFont="1" applyFill="1" applyBorder="1" applyAlignment="1">
      <alignment vertical="top"/>
    </xf>
    <xf numFmtId="0" fontId="6" fillId="9" borderId="16" xfId="0" applyFont="1" applyFill="1" applyBorder="1" applyAlignment="1">
      <alignment vertical="top"/>
    </xf>
    <xf numFmtId="165" fontId="7" fillId="0" borderId="16" xfId="0" applyNumberFormat="1" applyFont="1" applyBorder="1" applyAlignment="1">
      <alignment vertical="top"/>
    </xf>
    <xf numFmtId="165" fontId="7" fillId="0" borderId="17" xfId="0" applyNumberFormat="1" applyFont="1" applyBorder="1" applyAlignment="1">
      <alignment vertical="top"/>
    </xf>
    <xf numFmtId="165" fontId="11" fillId="0" borderId="12" xfId="1" applyNumberFormat="1" applyFont="1" applyBorder="1" applyAlignment="1">
      <alignment horizontal="left" vertical="top"/>
    </xf>
    <xf numFmtId="3" fontId="12" fillId="0" borderId="13" xfId="0" applyNumberFormat="1" applyFont="1" applyFill="1" applyBorder="1" applyAlignment="1">
      <alignment horizontal="center" vertical="top"/>
    </xf>
    <xf numFmtId="165" fontId="13" fillId="0" borderId="13" xfId="1" applyNumberFormat="1" applyFont="1" applyFill="1" applyBorder="1" applyAlignment="1">
      <alignment horizontal="right" vertical="top"/>
    </xf>
    <xf numFmtId="165" fontId="13" fillId="0" borderId="14" xfId="1" applyNumberFormat="1" applyFont="1" applyFill="1" applyBorder="1" applyAlignment="1" applyProtection="1">
      <alignment vertical="top"/>
    </xf>
    <xf numFmtId="165" fontId="13" fillId="0" borderId="13" xfId="1" applyNumberFormat="1" applyFont="1" applyFill="1" applyBorder="1" applyAlignment="1" applyProtection="1">
      <alignment vertical="top"/>
    </xf>
    <xf numFmtId="165" fontId="13" fillId="0" borderId="25" xfId="1" applyNumberFormat="1" applyFont="1" applyFill="1" applyBorder="1" applyAlignment="1" applyProtection="1">
      <alignment vertical="top"/>
    </xf>
    <xf numFmtId="0" fontId="13" fillId="9" borderId="16" xfId="0" applyFont="1" applyFill="1" applyBorder="1" applyAlignment="1">
      <alignment vertical="top"/>
    </xf>
    <xf numFmtId="165" fontId="13" fillId="0" borderId="16" xfId="0" applyNumberFormat="1" applyFont="1" applyBorder="1" applyAlignment="1">
      <alignment vertical="top"/>
    </xf>
    <xf numFmtId="165" fontId="13" fillId="0" borderId="17" xfId="0" applyNumberFormat="1" applyFont="1" applyBorder="1" applyAlignment="1">
      <alignment vertical="top"/>
    </xf>
    <xf numFmtId="3" fontId="14" fillId="0" borderId="12" xfId="0" applyNumberFormat="1" applyFont="1" applyFill="1" applyBorder="1" applyAlignment="1">
      <alignment horizontal="left" vertical="top"/>
    </xf>
    <xf numFmtId="3" fontId="10" fillId="0" borderId="13" xfId="0" applyNumberFormat="1" applyFont="1" applyFill="1" applyBorder="1" applyAlignment="1">
      <alignment horizontal="center" vertical="top"/>
    </xf>
    <xf numFmtId="165" fontId="1" fillId="0" borderId="13" xfId="1" applyNumberFormat="1" applyFill="1" applyBorder="1" applyAlignment="1">
      <alignment horizontal="right" vertical="top"/>
    </xf>
    <xf numFmtId="165" fontId="3" fillId="0" borderId="13" xfId="1" applyNumberFormat="1" applyFont="1" applyFill="1" applyBorder="1" applyAlignment="1">
      <alignment horizontal="right" vertical="top"/>
    </xf>
    <xf numFmtId="165" fontId="2" fillId="0" borderId="13" xfId="1" applyNumberFormat="1" applyFont="1" applyFill="1" applyBorder="1" applyAlignment="1" applyProtection="1">
      <alignment vertical="top"/>
    </xf>
    <xf numFmtId="165" fontId="2" fillId="0" borderId="25" xfId="1" applyNumberFormat="1" applyFont="1" applyFill="1" applyBorder="1" applyAlignment="1" applyProtection="1">
      <alignment vertical="top"/>
    </xf>
    <xf numFmtId="165" fontId="4" fillId="0" borderId="16" xfId="0" applyNumberFormat="1" applyFont="1" applyFill="1" applyBorder="1" applyAlignment="1">
      <alignment vertical="top"/>
    </xf>
    <xf numFmtId="165" fontId="4" fillId="0" borderId="17" xfId="0" applyNumberFormat="1"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vertical="top"/>
    </xf>
    <xf numFmtId="165" fontId="0" fillId="0" borderId="18" xfId="1" applyNumberFormat="1" applyFont="1" applyBorder="1" applyAlignment="1">
      <alignment horizontal="left" vertical="top"/>
    </xf>
    <xf numFmtId="0" fontId="2" fillId="10" borderId="19" xfId="0" applyFont="1" applyFill="1" applyBorder="1" applyAlignment="1">
      <alignment horizontal="center" vertical="top" wrapText="1"/>
    </xf>
    <xf numFmtId="165" fontId="1" fillId="10" borderId="19" xfId="1" applyNumberFormat="1" applyFill="1" applyBorder="1" applyAlignment="1">
      <alignment horizontal="center" vertical="top" wrapText="1"/>
    </xf>
    <xf numFmtId="0" fontId="2" fillId="10" borderId="27" xfId="0" applyFont="1" applyFill="1" applyBorder="1" applyAlignment="1">
      <alignment horizontal="center" vertical="top" wrapText="1"/>
    </xf>
    <xf numFmtId="0" fontId="6" fillId="9" borderId="20" xfId="0" applyFont="1" applyFill="1" applyBorder="1" applyAlignment="1">
      <alignment vertical="top"/>
    </xf>
    <xf numFmtId="0" fontId="7" fillId="0" borderId="21" xfId="0" applyFont="1" applyBorder="1" applyAlignment="1">
      <alignment vertical="top"/>
    </xf>
    <xf numFmtId="0" fontId="7" fillId="0" borderId="22" xfId="0" applyFont="1" applyBorder="1" applyAlignment="1">
      <alignment vertical="top"/>
    </xf>
    <xf numFmtId="3" fontId="12" fillId="0" borderId="12" xfId="0" applyNumberFormat="1" applyFont="1" applyFill="1" applyBorder="1" applyAlignment="1">
      <alignment horizontal="left" vertical="top"/>
    </xf>
    <xf numFmtId="165" fontId="7" fillId="0" borderId="13" xfId="1" applyNumberFormat="1" applyFont="1" applyFill="1" applyBorder="1" applyAlignment="1">
      <alignment horizontal="right" vertical="top"/>
    </xf>
    <xf numFmtId="165" fontId="13" fillId="0" borderId="16" xfId="1" applyNumberFormat="1" applyFont="1" applyFill="1" applyBorder="1" applyAlignment="1" applyProtection="1">
      <alignment vertical="top"/>
    </xf>
    <xf numFmtId="3" fontId="14" fillId="0" borderId="13" xfId="0" applyNumberFormat="1" applyFont="1" applyFill="1" applyBorder="1" applyAlignment="1">
      <alignment horizontal="center" vertical="top"/>
    </xf>
    <xf numFmtId="165" fontId="4" fillId="0" borderId="13" xfId="1" applyNumberFormat="1" applyFont="1" applyFill="1" applyBorder="1" applyAlignment="1">
      <alignment horizontal="right" vertical="top"/>
    </xf>
    <xf numFmtId="165" fontId="4" fillId="0" borderId="13" xfId="0" applyNumberFormat="1" applyFont="1" applyFill="1" applyBorder="1" applyAlignment="1">
      <alignment vertical="top"/>
    </xf>
    <xf numFmtId="165" fontId="4" fillId="0" borderId="16" xfId="1" applyNumberFormat="1" applyFont="1" applyFill="1" applyBorder="1" applyAlignment="1">
      <alignment horizontal="right" vertical="top"/>
    </xf>
    <xf numFmtId="0" fontId="4" fillId="9" borderId="16" xfId="0" applyFont="1" applyFill="1" applyBorder="1" applyAlignment="1">
      <alignment vertical="top"/>
    </xf>
    <xf numFmtId="165" fontId="4" fillId="0" borderId="16" xfId="0" applyNumberFormat="1" applyFont="1" applyBorder="1" applyAlignment="1">
      <alignment vertical="top"/>
    </xf>
    <xf numFmtId="165" fontId="4" fillId="0" borderId="17" xfId="0" applyNumberFormat="1" applyFont="1" applyBorder="1" applyAlignment="1">
      <alignment vertical="top"/>
    </xf>
    <xf numFmtId="3" fontId="15" fillId="0" borderId="12" xfId="0" applyNumberFormat="1" applyFont="1" applyFill="1" applyBorder="1" applyAlignment="1">
      <alignment horizontal="left" vertical="top"/>
    </xf>
    <xf numFmtId="3" fontId="12" fillId="0" borderId="12" xfId="0" applyNumberFormat="1" applyFont="1" applyFill="1" applyBorder="1" applyAlignment="1">
      <alignment horizontal="left" vertical="top" wrapText="1"/>
    </xf>
    <xf numFmtId="3" fontId="16" fillId="0" borderId="28" xfId="0" applyNumberFormat="1" applyFont="1" applyFill="1" applyBorder="1" applyAlignment="1">
      <alignment horizontal="center" vertical="top"/>
    </xf>
    <xf numFmtId="165" fontId="4" fillId="0" borderId="28" xfId="1" applyNumberFormat="1" applyFont="1" applyFill="1" applyBorder="1" applyAlignment="1">
      <alignment horizontal="right" vertical="top"/>
    </xf>
    <xf numFmtId="165" fontId="17" fillId="0" borderId="29" xfId="1" applyNumberFormat="1" applyFont="1" applyFill="1" applyBorder="1" applyAlignment="1" applyProtection="1">
      <alignment vertical="top"/>
    </xf>
    <xf numFmtId="0" fontId="17" fillId="9" borderId="16" xfId="0" applyFont="1" applyFill="1" applyBorder="1" applyAlignment="1">
      <alignment vertical="top"/>
    </xf>
    <xf numFmtId="3" fontId="15" fillId="0" borderId="30" xfId="0" applyNumberFormat="1" applyFont="1" applyFill="1" applyBorder="1" applyAlignment="1">
      <alignment horizontal="left" vertical="top"/>
    </xf>
    <xf numFmtId="3" fontId="12" fillId="0" borderId="28" xfId="0" applyNumberFormat="1" applyFont="1" applyFill="1" applyBorder="1" applyAlignment="1">
      <alignment horizontal="center" vertical="top"/>
    </xf>
    <xf numFmtId="165" fontId="7" fillId="0" borderId="28" xfId="1" applyNumberFormat="1" applyFont="1" applyFill="1" applyBorder="1" applyAlignment="1">
      <alignment horizontal="right" vertical="top"/>
    </xf>
    <xf numFmtId="165" fontId="13" fillId="0" borderId="31" xfId="1" applyNumberFormat="1" applyFont="1" applyFill="1" applyBorder="1" applyAlignment="1" applyProtection="1">
      <alignment vertical="top"/>
    </xf>
    <xf numFmtId="165" fontId="13" fillId="0" borderId="29" xfId="1" applyNumberFormat="1" applyFont="1" applyFill="1" applyBorder="1" applyAlignment="1" applyProtection="1">
      <alignment vertical="top"/>
    </xf>
    <xf numFmtId="3" fontId="12" fillId="0" borderId="30" xfId="0" applyNumberFormat="1" applyFont="1" applyFill="1" applyBorder="1" applyAlignment="1">
      <alignment horizontal="left" vertical="top" wrapText="1"/>
    </xf>
    <xf numFmtId="165" fontId="7" fillId="0" borderId="15" xfId="0" applyNumberFormat="1" applyFont="1" applyBorder="1" applyAlignment="1">
      <alignment vertical="top"/>
    </xf>
    <xf numFmtId="165" fontId="7" fillId="0" borderId="34" xfId="0" applyNumberFormat="1" applyFont="1" applyBorder="1" applyAlignment="1">
      <alignment vertical="top"/>
    </xf>
    <xf numFmtId="0" fontId="0" fillId="0" borderId="29" xfId="0" applyBorder="1"/>
    <xf numFmtId="0" fontId="0" fillId="0" borderId="29" xfId="0" applyBorder="1" applyAlignment="1">
      <alignment horizontal="center"/>
    </xf>
    <xf numFmtId="3" fontId="12" fillId="0" borderId="29" xfId="0" applyNumberFormat="1" applyFont="1" applyFill="1" applyBorder="1" applyAlignment="1">
      <alignment horizontal="center" vertical="top"/>
    </xf>
    <xf numFmtId="166" fontId="0" fillId="0" borderId="29" xfId="1" applyNumberFormat="1" applyFont="1" applyBorder="1"/>
    <xf numFmtId="0" fontId="13" fillId="9" borderId="29" xfId="0" applyFont="1" applyFill="1" applyBorder="1" applyAlignment="1">
      <alignment vertical="top"/>
    </xf>
    <xf numFmtId="165" fontId="7" fillId="0" borderId="29" xfId="0" applyNumberFormat="1" applyFont="1" applyBorder="1" applyAlignment="1">
      <alignment vertical="top"/>
    </xf>
    <xf numFmtId="3" fontId="18" fillId="11" borderId="35" xfId="0" applyNumberFormat="1" applyFont="1" applyFill="1" applyBorder="1" applyAlignment="1">
      <alignment horizontal="left" vertical="top"/>
    </xf>
    <xf numFmtId="3" fontId="10" fillId="11" borderId="36" xfId="0" applyNumberFormat="1" applyFont="1" applyFill="1" applyBorder="1" applyAlignment="1">
      <alignment horizontal="center" vertical="top"/>
    </xf>
    <xf numFmtId="165" fontId="1" fillId="11" borderId="36" xfId="1" applyNumberFormat="1" applyFill="1" applyBorder="1" applyAlignment="1">
      <alignment horizontal="right" vertical="top"/>
    </xf>
    <xf numFmtId="165" fontId="3" fillId="11" borderId="36" xfId="1" applyNumberFormat="1" applyFont="1" applyFill="1" applyBorder="1" applyAlignment="1">
      <alignment horizontal="right" vertical="top"/>
    </xf>
    <xf numFmtId="0" fontId="2" fillId="5" borderId="37" xfId="0" applyFont="1" applyFill="1" applyBorder="1" applyAlignment="1">
      <alignment horizontal="left"/>
    </xf>
    <xf numFmtId="3" fontId="10" fillId="5" borderId="38" xfId="0" applyNumberFormat="1" applyFont="1" applyFill="1" applyBorder="1" applyAlignment="1">
      <alignment horizontal="center" vertical="top"/>
    </xf>
    <xf numFmtId="165" fontId="11" fillId="5" borderId="38" xfId="1" applyNumberFormat="1" applyFont="1" applyFill="1" applyBorder="1" applyAlignment="1">
      <alignment horizontal="right" vertical="top"/>
    </xf>
    <xf numFmtId="165" fontId="19" fillId="5" borderId="38" xfId="1" applyNumberFormat="1" applyFont="1" applyFill="1" applyBorder="1" applyAlignment="1">
      <alignment horizontal="right" vertical="top"/>
    </xf>
    <xf numFmtId="165" fontId="2" fillId="5" borderId="39" xfId="1" applyNumberFormat="1" applyFont="1" applyFill="1" applyBorder="1" applyAlignment="1" applyProtection="1">
      <alignment vertical="top"/>
    </xf>
    <xf numFmtId="165" fontId="2" fillId="5" borderId="21" xfId="1" applyNumberFormat="1" applyFont="1" applyFill="1" applyBorder="1" applyAlignment="1" applyProtection="1">
      <alignment vertical="top"/>
    </xf>
    <xf numFmtId="3" fontId="18" fillId="7" borderId="37" xfId="0" applyNumberFormat="1" applyFont="1" applyFill="1" applyBorder="1" applyAlignment="1">
      <alignment horizontal="left"/>
    </xf>
    <xf numFmtId="3" fontId="10" fillId="7" borderId="21" xfId="0" applyNumberFormat="1" applyFont="1" applyFill="1" applyBorder="1" applyAlignment="1">
      <alignment horizontal="center" vertical="top"/>
    </xf>
    <xf numFmtId="165" fontId="1" fillId="7" borderId="21" xfId="1" applyNumberFormat="1" applyFill="1" applyBorder="1" applyAlignment="1">
      <alignment horizontal="right" vertical="top"/>
    </xf>
    <xf numFmtId="165" fontId="3" fillId="7" borderId="21" xfId="1" applyNumberFormat="1" applyFont="1" applyFill="1" applyBorder="1" applyAlignment="1">
      <alignment horizontal="right" vertical="top"/>
    </xf>
    <xf numFmtId="165" fontId="2" fillId="7" borderId="21" xfId="1" applyNumberFormat="1" applyFont="1" applyFill="1" applyBorder="1" applyAlignment="1" applyProtection="1">
      <alignment vertical="top"/>
    </xf>
    <xf numFmtId="0" fontId="6" fillId="7" borderId="21" xfId="0" applyFont="1" applyFill="1" applyBorder="1" applyAlignment="1">
      <alignment vertical="top"/>
    </xf>
    <xf numFmtId="3" fontId="14" fillId="0" borderId="0" xfId="0" applyNumberFormat="1" applyFont="1" applyFill="1" applyBorder="1" applyAlignment="1">
      <alignment vertical="top" wrapText="1"/>
    </xf>
    <xf numFmtId="165" fontId="4" fillId="0" borderId="21" xfId="0" applyNumberFormat="1" applyFont="1" applyFill="1" applyBorder="1" applyAlignment="1">
      <alignment vertical="top"/>
    </xf>
    <xf numFmtId="0" fontId="4" fillId="0" borderId="22" xfId="0" applyFont="1" applyFill="1" applyBorder="1" applyAlignment="1">
      <alignment vertical="top"/>
    </xf>
    <xf numFmtId="3" fontId="12" fillId="0" borderId="30" xfId="0" applyNumberFormat="1" applyFont="1" applyFill="1" applyBorder="1" applyAlignment="1">
      <alignment horizontal="left" vertical="top"/>
    </xf>
    <xf numFmtId="3" fontId="18" fillId="9" borderId="16" xfId="0" applyNumberFormat="1" applyFont="1" applyFill="1" applyBorder="1" applyAlignment="1">
      <alignment horizontal="left"/>
    </xf>
    <xf numFmtId="3" fontId="10" fillId="9" borderId="16" xfId="0" applyNumberFormat="1" applyFont="1" applyFill="1" applyBorder="1" applyAlignment="1">
      <alignment horizontal="center" vertical="top"/>
    </xf>
    <xf numFmtId="165" fontId="1" fillId="9" borderId="16" xfId="1" applyNumberFormat="1" applyFill="1" applyBorder="1" applyAlignment="1">
      <alignment horizontal="right" vertical="top"/>
    </xf>
    <xf numFmtId="165" fontId="3" fillId="9" borderId="16" xfId="1" applyNumberFormat="1" applyFont="1" applyFill="1" applyBorder="1" applyAlignment="1">
      <alignment horizontal="right" vertical="top"/>
    </xf>
    <xf numFmtId="165" fontId="2" fillId="9" borderId="16" xfId="1" applyNumberFormat="1" applyFont="1" applyFill="1" applyBorder="1" applyAlignment="1" applyProtection="1">
      <alignment vertical="top"/>
    </xf>
    <xf numFmtId="165" fontId="4" fillId="9" borderId="16" xfId="0" applyNumberFormat="1" applyFont="1" applyFill="1" applyBorder="1" applyAlignment="1">
      <alignment vertical="top"/>
    </xf>
    <xf numFmtId="0" fontId="7" fillId="0" borderId="40" xfId="0" applyFont="1" applyBorder="1" applyAlignment="1">
      <alignment horizontal="left"/>
    </xf>
    <xf numFmtId="3" fontId="15" fillId="0" borderId="41" xfId="0" applyNumberFormat="1" applyFont="1" applyFill="1" applyBorder="1" applyAlignment="1">
      <alignment horizontal="center" vertical="top"/>
    </xf>
    <xf numFmtId="165" fontId="7" fillId="0" borderId="41" xfId="1" applyNumberFormat="1" applyFont="1" applyFill="1" applyBorder="1" applyAlignment="1">
      <alignment horizontal="right" vertical="top"/>
    </xf>
    <xf numFmtId="165" fontId="7" fillId="0" borderId="21" xfId="1" applyNumberFormat="1" applyFont="1" applyFill="1" applyBorder="1" applyAlignment="1">
      <alignment vertical="top"/>
    </xf>
    <xf numFmtId="3" fontId="7" fillId="0" borderId="21" xfId="0" applyNumberFormat="1" applyFont="1" applyFill="1" applyBorder="1" applyAlignment="1">
      <alignment vertical="top"/>
    </xf>
    <xf numFmtId="0" fontId="7" fillId="9" borderId="21" xfId="0" applyFont="1" applyFill="1" applyBorder="1" applyAlignment="1">
      <alignment vertical="top"/>
    </xf>
    <xf numFmtId="0" fontId="7" fillId="0" borderId="21" xfId="0" applyFont="1" applyFill="1" applyBorder="1" applyAlignment="1">
      <alignment vertical="top"/>
    </xf>
    <xf numFmtId="0" fontId="7" fillId="0" borderId="22" xfId="0" applyFont="1" applyFill="1" applyBorder="1" applyAlignment="1">
      <alignment vertical="top"/>
    </xf>
    <xf numFmtId="0" fontId="13" fillId="0" borderId="37" xfId="0" applyFont="1" applyBorder="1" applyAlignment="1">
      <alignment horizontal="left"/>
    </xf>
    <xf numFmtId="3" fontId="12" fillId="0" borderId="0" xfId="0" applyNumberFormat="1" applyFont="1" applyFill="1" applyBorder="1" applyAlignment="1">
      <alignment horizontal="center" vertical="top"/>
    </xf>
    <xf numFmtId="165" fontId="13" fillId="0" borderId="0" xfId="1" applyNumberFormat="1" applyFont="1" applyFill="1" applyBorder="1" applyAlignment="1">
      <alignment horizontal="right" vertical="top"/>
    </xf>
    <xf numFmtId="165" fontId="13" fillId="0" borderId="15" xfId="1" applyNumberFormat="1" applyFont="1" applyFill="1" applyBorder="1" applyAlignment="1">
      <alignment vertical="top"/>
    </xf>
    <xf numFmtId="3" fontId="13" fillId="0" borderId="15" xfId="0" applyNumberFormat="1" applyFont="1" applyFill="1" applyBorder="1" applyAlignment="1">
      <alignment vertical="top"/>
    </xf>
    <xf numFmtId="0" fontId="13" fillId="9" borderId="15" xfId="0" applyFont="1" applyFill="1" applyBorder="1" applyAlignment="1">
      <alignment vertical="top"/>
    </xf>
    <xf numFmtId="3" fontId="15" fillId="0" borderId="42" xfId="0" applyNumberFormat="1" applyFont="1" applyFill="1" applyBorder="1" applyAlignment="1">
      <alignment horizontal="left" vertical="top"/>
    </xf>
    <xf numFmtId="3" fontId="15" fillId="0" borderId="27" xfId="0" applyNumberFormat="1" applyFont="1" applyFill="1" applyBorder="1" applyAlignment="1">
      <alignment horizontal="center" vertical="top"/>
    </xf>
    <xf numFmtId="165" fontId="7" fillId="0" borderId="27" xfId="1" applyNumberFormat="1" applyFont="1" applyFill="1" applyBorder="1" applyAlignment="1">
      <alignment horizontal="right" vertical="top"/>
    </xf>
    <xf numFmtId="165" fontId="7" fillId="0" borderId="27" xfId="1" applyNumberFormat="1" applyFont="1" applyFill="1" applyBorder="1" applyAlignment="1" applyProtection="1">
      <alignment vertical="top"/>
    </xf>
    <xf numFmtId="0" fontId="7" fillId="9" borderId="0" xfId="0" applyFont="1" applyFill="1" applyBorder="1" applyAlignment="1">
      <alignment vertical="top"/>
    </xf>
    <xf numFmtId="165" fontId="7" fillId="0" borderId="0" xfId="0" applyNumberFormat="1" applyFont="1" applyBorder="1" applyAlignment="1">
      <alignment vertical="top"/>
    </xf>
    <xf numFmtId="165" fontId="7" fillId="0" borderId="43" xfId="0" applyNumberFormat="1" applyFont="1" applyBorder="1" applyAlignment="1">
      <alignment vertical="top"/>
    </xf>
    <xf numFmtId="3" fontId="12" fillId="0" borderId="44" xfId="0" applyNumberFormat="1" applyFont="1" applyFill="1" applyBorder="1" applyAlignment="1">
      <alignment vertical="top"/>
    </xf>
    <xf numFmtId="165" fontId="7" fillId="0" borderId="16" xfId="1" applyNumberFormat="1" applyFont="1" applyFill="1" applyBorder="1" applyAlignment="1">
      <alignment vertical="top"/>
    </xf>
    <xf numFmtId="0" fontId="13" fillId="9" borderId="16" xfId="0" applyFont="1" applyFill="1" applyBorder="1" applyAlignment="1">
      <alignment horizontal="right" vertical="top" wrapText="1"/>
    </xf>
    <xf numFmtId="3" fontId="15" fillId="0" borderId="45" xfId="0" applyNumberFormat="1" applyFont="1" applyFill="1" applyBorder="1" applyAlignment="1">
      <alignment vertical="top"/>
    </xf>
    <xf numFmtId="3" fontId="15" fillId="0" borderId="20" xfId="0" applyNumberFormat="1" applyFont="1" applyFill="1" applyBorder="1" applyAlignment="1">
      <alignment horizontal="center" vertical="top"/>
    </xf>
    <xf numFmtId="165" fontId="7" fillId="0" borderId="20" xfId="1" applyNumberFormat="1" applyFont="1" applyFill="1" applyBorder="1" applyAlignment="1">
      <alignment horizontal="right" vertical="top"/>
    </xf>
    <xf numFmtId="165" fontId="7" fillId="0" borderId="33" xfId="1" applyNumberFormat="1" applyFont="1" applyFill="1" applyBorder="1" applyAlignment="1">
      <alignment vertical="top"/>
    </xf>
    <xf numFmtId="165" fontId="7" fillId="0" borderId="20" xfId="1" applyNumberFormat="1" applyFont="1" applyFill="1" applyBorder="1" applyAlignment="1" applyProtection="1">
      <alignment vertical="top"/>
    </xf>
    <xf numFmtId="0" fontId="7" fillId="9" borderId="33" xfId="0" applyFont="1" applyFill="1" applyBorder="1" applyAlignment="1">
      <alignment vertical="top"/>
    </xf>
    <xf numFmtId="165" fontId="7" fillId="0" borderId="33" xfId="0" applyNumberFormat="1" applyFont="1" applyBorder="1" applyAlignment="1">
      <alignment vertical="top"/>
    </xf>
    <xf numFmtId="165" fontId="7" fillId="0" borderId="46" xfId="0" applyNumberFormat="1" applyFont="1" applyBorder="1" applyAlignment="1">
      <alignment vertical="top"/>
    </xf>
    <xf numFmtId="3" fontId="15" fillId="0" borderId="47" xfId="0" applyNumberFormat="1" applyFont="1" applyFill="1" applyBorder="1" applyAlignment="1">
      <alignment horizontal="center" vertical="top"/>
    </xf>
    <xf numFmtId="165" fontId="7" fillId="0" borderId="47" xfId="1" applyNumberFormat="1" applyFont="1" applyFill="1" applyBorder="1" applyAlignment="1">
      <alignment horizontal="right" vertical="top"/>
    </xf>
    <xf numFmtId="165" fontId="7" fillId="0" borderId="29" xfId="1" applyNumberFormat="1" applyFont="1" applyFill="1" applyBorder="1" applyAlignment="1">
      <alignment vertical="top"/>
    </xf>
    <xf numFmtId="165" fontId="7" fillId="0" borderId="47" xfId="1" applyNumberFormat="1" applyFont="1" applyFill="1" applyBorder="1" applyAlignment="1" applyProtection="1">
      <alignment vertical="top"/>
    </xf>
    <xf numFmtId="165" fontId="7" fillId="0" borderId="15" xfId="1" applyNumberFormat="1" applyFont="1" applyFill="1" applyBorder="1" applyAlignment="1">
      <alignment vertical="top"/>
    </xf>
    <xf numFmtId="165" fontId="7" fillId="0" borderId="15" xfId="1" applyNumberFormat="1" applyFont="1" applyFill="1" applyBorder="1" applyAlignment="1" applyProtection="1">
      <alignment vertical="top"/>
    </xf>
    <xf numFmtId="0" fontId="7" fillId="9" borderId="15" xfId="0" applyFont="1" applyFill="1" applyBorder="1" applyAlignment="1">
      <alignment vertical="top"/>
    </xf>
    <xf numFmtId="3" fontId="12" fillId="0" borderId="48" xfId="0" applyNumberFormat="1" applyFont="1" applyFill="1" applyBorder="1" applyAlignment="1">
      <alignment horizontal="center" vertical="top"/>
    </xf>
    <xf numFmtId="165" fontId="7" fillId="0" borderId="49" xfId="1" applyNumberFormat="1" applyFont="1" applyFill="1" applyBorder="1" applyAlignment="1">
      <alignment horizontal="right" vertical="top"/>
    </xf>
    <xf numFmtId="165" fontId="13" fillId="0" borderId="24" xfId="1" applyNumberFormat="1" applyFont="1" applyFill="1" applyBorder="1" applyAlignment="1" applyProtection="1">
      <alignment vertical="top"/>
    </xf>
    <xf numFmtId="0" fontId="13" fillId="9" borderId="15" xfId="0" applyFont="1" applyFill="1" applyBorder="1" applyAlignment="1">
      <alignment horizontal="left" vertical="top" wrapText="1"/>
    </xf>
    <xf numFmtId="3" fontId="12" fillId="0" borderId="50" xfId="0" applyNumberFormat="1" applyFont="1" applyFill="1" applyBorder="1" applyAlignment="1">
      <alignment horizontal="left" vertical="top"/>
    </xf>
    <xf numFmtId="3" fontId="12" fillId="0" borderId="15" xfId="0" applyNumberFormat="1" applyFont="1" applyFill="1" applyBorder="1" applyAlignment="1">
      <alignment horizontal="center" vertical="top"/>
    </xf>
    <xf numFmtId="165" fontId="7" fillId="0" borderId="15" xfId="1" applyNumberFormat="1" applyFont="1" applyFill="1" applyBorder="1" applyAlignment="1">
      <alignment horizontal="right" vertical="top"/>
    </xf>
    <xf numFmtId="165" fontId="13" fillId="0" borderId="15" xfId="1" applyNumberFormat="1" applyFont="1" applyFill="1" applyBorder="1" applyAlignment="1" applyProtection="1">
      <alignment vertical="top"/>
    </xf>
    <xf numFmtId="3" fontId="12" fillId="0" borderId="32" xfId="0" applyNumberFormat="1" applyFont="1" applyFill="1" applyBorder="1" applyAlignment="1">
      <alignment horizontal="left" vertical="top"/>
    </xf>
    <xf numFmtId="165" fontId="7" fillId="0" borderId="51" xfId="1" applyNumberFormat="1" applyFont="1" applyFill="1" applyBorder="1" applyAlignment="1">
      <alignment vertical="top"/>
    </xf>
    <xf numFmtId="3" fontId="15" fillId="0" borderId="32" xfId="0" applyNumberFormat="1" applyFont="1" applyFill="1" applyBorder="1" applyAlignment="1">
      <alignment vertical="top"/>
    </xf>
    <xf numFmtId="3" fontId="15" fillId="0" borderId="33" xfId="0" applyNumberFormat="1" applyFont="1" applyFill="1" applyBorder="1" applyAlignment="1">
      <alignment horizontal="center" vertical="top"/>
    </xf>
    <xf numFmtId="165" fontId="7" fillId="0" borderId="33" xfId="1" applyNumberFormat="1" applyFont="1" applyFill="1" applyBorder="1" applyAlignment="1">
      <alignment horizontal="right" vertical="top"/>
    </xf>
    <xf numFmtId="165" fontId="7" fillId="0" borderId="33" xfId="1" applyNumberFormat="1" applyFont="1" applyFill="1" applyBorder="1" applyAlignment="1" applyProtection="1">
      <alignment vertical="top"/>
    </xf>
    <xf numFmtId="3" fontId="15" fillId="0" borderId="37" xfId="0" applyNumberFormat="1" applyFont="1" applyFill="1" applyBorder="1" applyAlignment="1">
      <alignment vertical="top"/>
    </xf>
    <xf numFmtId="3" fontId="12" fillId="0" borderId="16" xfId="0" applyNumberFormat="1" applyFont="1" applyFill="1" applyBorder="1" applyAlignment="1">
      <alignment horizontal="center" vertical="top"/>
    </xf>
    <xf numFmtId="165" fontId="0" fillId="0" borderId="0" xfId="0" applyNumberFormat="1"/>
    <xf numFmtId="3" fontId="12" fillId="0" borderId="52" xfId="0" applyNumberFormat="1" applyFont="1" applyFill="1" applyBorder="1" applyAlignment="1">
      <alignment horizontal="left" vertical="top"/>
    </xf>
    <xf numFmtId="165" fontId="7" fillId="0" borderId="47" xfId="1" applyNumberFormat="1" applyFont="1" applyFill="1" applyBorder="1" applyAlignment="1">
      <alignment vertical="top"/>
    </xf>
    <xf numFmtId="0" fontId="13" fillId="9" borderId="47" xfId="0" applyFont="1" applyFill="1" applyBorder="1" applyAlignment="1">
      <alignment vertical="top"/>
    </xf>
    <xf numFmtId="165" fontId="7" fillId="0" borderId="47" xfId="0" applyNumberFormat="1" applyFont="1" applyBorder="1" applyAlignment="1">
      <alignment vertical="top"/>
    </xf>
    <xf numFmtId="165" fontId="7" fillId="0" borderId="53" xfId="0" applyNumberFormat="1" applyFont="1" applyBorder="1" applyAlignment="1">
      <alignment vertical="top"/>
    </xf>
    <xf numFmtId="3" fontId="18" fillId="11" borderId="54" xfId="0" applyNumberFormat="1" applyFont="1" applyFill="1" applyBorder="1" applyAlignment="1">
      <alignment horizontal="left" vertical="top"/>
    </xf>
    <xf numFmtId="3" fontId="10" fillId="11" borderId="16" xfId="0" applyNumberFormat="1" applyFont="1" applyFill="1" applyBorder="1" applyAlignment="1">
      <alignment horizontal="center" vertical="top"/>
    </xf>
    <xf numFmtId="165" fontId="1" fillId="11" borderId="16" xfId="1" applyNumberFormat="1" applyFill="1" applyBorder="1" applyAlignment="1">
      <alignment horizontal="right" vertical="top"/>
    </xf>
    <xf numFmtId="165" fontId="3" fillId="11" borderId="16" xfId="1" applyNumberFormat="1" applyFont="1" applyFill="1" applyBorder="1" applyAlignment="1">
      <alignment horizontal="right" vertical="top"/>
    </xf>
    <xf numFmtId="165" fontId="3" fillId="11" borderId="17" xfId="1" applyNumberFormat="1" applyFont="1" applyFill="1" applyBorder="1" applyAlignment="1">
      <alignment horizontal="right" vertical="top"/>
    </xf>
    <xf numFmtId="3" fontId="20" fillId="12" borderId="55" xfId="0" applyNumberFormat="1" applyFont="1" applyFill="1" applyBorder="1" applyAlignment="1">
      <alignment horizontal="left" vertical="top"/>
    </xf>
    <xf numFmtId="3" fontId="21" fillId="12" borderId="56" xfId="0" applyNumberFormat="1" applyFont="1" applyFill="1" applyBorder="1" applyAlignment="1">
      <alignment horizontal="center" vertical="top"/>
    </xf>
    <xf numFmtId="165" fontId="0" fillId="12" borderId="56" xfId="1" applyNumberFormat="1" applyFont="1" applyFill="1" applyBorder="1" applyAlignment="1">
      <alignment horizontal="right" vertical="top"/>
    </xf>
    <xf numFmtId="165" fontId="3" fillId="12" borderId="56" xfId="1" applyNumberFormat="1" applyFont="1" applyFill="1" applyBorder="1" applyAlignment="1">
      <alignment horizontal="right" vertical="top"/>
    </xf>
    <xf numFmtId="165" fontId="3" fillId="12" borderId="2" xfId="1" applyNumberFormat="1" applyFont="1" applyFill="1" applyBorder="1" applyAlignment="1">
      <alignment horizontal="right" vertical="top"/>
    </xf>
    <xf numFmtId="165" fontId="3" fillId="12" borderId="57" xfId="1" applyNumberFormat="1" applyFont="1" applyFill="1" applyBorder="1" applyAlignment="1">
      <alignment horizontal="right" vertical="top"/>
    </xf>
    <xf numFmtId="3" fontId="10" fillId="0" borderId="0" xfId="0" applyNumberFormat="1" applyFont="1" applyFill="1" applyBorder="1" applyAlignment="1">
      <alignment horizontal="left" vertical="top"/>
    </xf>
    <xf numFmtId="3" fontId="10" fillId="0" borderId="0" xfId="0" applyNumberFormat="1" applyFont="1" applyFill="1" applyBorder="1" applyAlignment="1">
      <alignment horizontal="center" vertical="top"/>
    </xf>
    <xf numFmtId="165" fontId="1" fillId="0" borderId="0" xfId="1" applyNumberFormat="1" applyFill="1" applyBorder="1" applyAlignment="1">
      <alignment horizontal="right" vertical="top"/>
    </xf>
    <xf numFmtId="165" fontId="6" fillId="0" borderId="0" xfId="1" applyNumberFormat="1" applyFont="1" applyFill="1" applyBorder="1" applyAlignment="1" applyProtection="1">
      <alignment vertical="top"/>
    </xf>
    <xf numFmtId="0" fontId="6" fillId="9" borderId="0" xfId="0" applyFont="1" applyFill="1" applyBorder="1" applyAlignment="1">
      <alignment vertical="top"/>
    </xf>
    <xf numFmtId="0" fontId="7" fillId="0" borderId="0" xfId="0" applyFont="1" applyFill="1" applyBorder="1" applyAlignment="1">
      <alignment vertical="top"/>
    </xf>
    <xf numFmtId="3" fontId="18" fillId="0" borderId="58" xfId="0" applyNumberFormat="1" applyFont="1" applyFill="1" applyBorder="1" applyAlignment="1">
      <alignment horizontal="left" vertical="top"/>
    </xf>
    <xf numFmtId="3" fontId="10" fillId="0" borderId="59" xfId="0" applyNumberFormat="1" applyFont="1" applyFill="1" applyBorder="1" applyAlignment="1">
      <alignment horizontal="center" vertical="top"/>
    </xf>
    <xf numFmtId="165" fontId="1" fillId="0" borderId="59" xfId="1" applyNumberFormat="1" applyFill="1" applyBorder="1" applyAlignment="1">
      <alignment horizontal="right" vertical="top"/>
    </xf>
    <xf numFmtId="165" fontId="0" fillId="0" borderId="59" xfId="1" applyNumberFormat="1" applyFont="1" applyFill="1" applyBorder="1" applyAlignment="1">
      <alignment horizontal="center" vertical="top"/>
    </xf>
    <xf numFmtId="165" fontId="7" fillId="0" borderId="60" xfId="1" applyNumberFormat="1" applyFont="1" applyFill="1" applyBorder="1" applyAlignment="1" applyProtection="1">
      <alignment horizontal="center" vertical="top"/>
    </xf>
    <xf numFmtId="0" fontId="2" fillId="12" borderId="54" xfId="0" applyFont="1" applyFill="1" applyBorder="1" applyAlignment="1">
      <alignment horizontal="left" vertical="top" wrapText="1"/>
    </xf>
    <xf numFmtId="0" fontId="2" fillId="12" borderId="16" xfId="0" applyFont="1" applyFill="1" applyBorder="1" applyAlignment="1">
      <alignment vertical="top" wrapText="1"/>
    </xf>
    <xf numFmtId="165" fontId="2" fillId="0" borderId="0" xfId="1" applyNumberFormat="1" applyFont="1" applyFill="1" applyBorder="1" applyAlignment="1" applyProtection="1">
      <alignment vertical="top" wrapText="1"/>
    </xf>
    <xf numFmtId="0" fontId="7" fillId="0" borderId="0" xfId="0" applyFont="1" applyBorder="1" applyAlignment="1">
      <alignment vertical="top"/>
    </xf>
    <xf numFmtId="165" fontId="3" fillId="0" borderId="0" xfId="0" applyNumberFormat="1" applyFont="1" applyFill="1" applyBorder="1"/>
    <xf numFmtId="165" fontId="3" fillId="13" borderId="62" xfId="1" applyNumberFormat="1" applyFont="1" applyFill="1" applyBorder="1"/>
    <xf numFmtId="165" fontId="2" fillId="13" borderId="63" xfId="1" applyNumberFormat="1" applyFont="1" applyFill="1" applyBorder="1" applyAlignment="1" applyProtection="1">
      <alignment vertical="top" wrapText="1"/>
    </xf>
    <xf numFmtId="0" fontId="3" fillId="9" borderId="0" xfId="0" applyFont="1" applyFill="1" applyBorder="1"/>
    <xf numFmtId="165" fontId="4" fillId="0" borderId="0" xfId="0" applyNumberFormat="1" applyFont="1" applyBorder="1"/>
    <xf numFmtId="0" fontId="4" fillId="0" borderId="0" xfId="0" applyFont="1" applyBorder="1"/>
    <xf numFmtId="0" fontId="0" fillId="0" borderId="0" xfId="0" applyAlignment="1">
      <alignment horizontal="left"/>
    </xf>
    <xf numFmtId="165" fontId="1" fillId="0" borderId="0" xfId="1" applyNumberFormat="1"/>
    <xf numFmtId="165" fontId="6" fillId="0" borderId="0" xfId="0" applyNumberFormat="1" applyFont="1" applyAlignment="1">
      <alignment vertical="top"/>
    </xf>
    <xf numFmtId="0" fontId="0" fillId="9" borderId="0" xfId="0" applyFill="1"/>
    <xf numFmtId="0" fontId="7" fillId="0" borderId="0" xfId="0" applyFont="1"/>
    <xf numFmtId="0" fontId="6" fillId="0" borderId="0" xfId="0" applyFont="1" applyAlignment="1">
      <alignment vertical="top"/>
    </xf>
    <xf numFmtId="0" fontId="6" fillId="0" borderId="0" xfId="0" applyFont="1" applyBorder="1" applyAlignment="1">
      <alignment horizontal="left" vertical="top" wrapText="1"/>
    </xf>
    <xf numFmtId="0" fontId="2" fillId="0" borderId="0" xfId="0" applyFont="1" applyBorder="1" applyAlignment="1">
      <alignment vertical="top" wrapText="1"/>
    </xf>
    <xf numFmtId="165" fontId="1" fillId="0" borderId="0" xfId="1" applyNumberFormat="1" applyFill="1" applyBorder="1" applyAlignment="1" applyProtection="1">
      <alignment vertical="top" wrapText="1"/>
    </xf>
    <xf numFmtId="165" fontId="2" fillId="0" borderId="0" xfId="1" applyNumberFormat="1" applyFont="1" applyFill="1" applyBorder="1" applyAlignment="1" applyProtection="1">
      <alignment horizontal="right" vertical="top" wrapText="1"/>
    </xf>
    <xf numFmtId="0" fontId="7" fillId="0" borderId="0" xfId="0" applyFont="1" applyAlignment="1">
      <alignment vertical="top"/>
    </xf>
    <xf numFmtId="0" fontId="2" fillId="9" borderId="0" xfId="0" applyFont="1" applyFill="1" applyBorder="1" applyAlignment="1">
      <alignment horizontal="left" vertical="top" wrapText="1"/>
    </xf>
    <xf numFmtId="0" fontId="2" fillId="9" borderId="0" xfId="0" applyFont="1" applyFill="1" applyBorder="1" applyAlignment="1">
      <alignment vertical="top" wrapText="1"/>
    </xf>
    <xf numFmtId="165" fontId="1" fillId="9" borderId="0" xfId="1" applyNumberFormat="1" applyFill="1" applyBorder="1" applyAlignment="1">
      <alignment vertical="top" wrapText="1"/>
    </xf>
    <xf numFmtId="165" fontId="1" fillId="9" borderId="0" xfId="1" applyNumberFormat="1" applyFill="1" applyBorder="1" applyAlignment="1">
      <alignment vertical="top"/>
    </xf>
    <xf numFmtId="165" fontId="2" fillId="9" borderId="0" xfId="1" applyNumberFormat="1" applyFont="1" applyFill="1" applyBorder="1" applyAlignment="1" applyProtection="1">
      <alignment horizontal="right" vertical="top" wrapText="1"/>
    </xf>
    <xf numFmtId="0" fontId="2" fillId="14" borderId="0" xfId="0" applyFont="1" applyFill="1" applyBorder="1" applyAlignment="1">
      <alignment horizontal="left" vertical="top"/>
    </xf>
    <xf numFmtId="0" fontId="2" fillId="14" borderId="0" xfId="0" applyFont="1" applyFill="1" applyBorder="1" applyAlignment="1">
      <alignment vertical="top"/>
    </xf>
    <xf numFmtId="165" fontId="1" fillId="14" borderId="0" xfId="1" applyNumberFormat="1" applyFill="1" applyBorder="1" applyAlignment="1">
      <alignment vertical="top"/>
    </xf>
    <xf numFmtId="165" fontId="2" fillId="14" borderId="0" xfId="1" applyNumberFormat="1" applyFont="1" applyFill="1" applyBorder="1" applyAlignment="1" applyProtection="1">
      <alignment horizontal="right" vertical="top" wrapText="1"/>
    </xf>
    <xf numFmtId="0" fontId="6" fillId="9" borderId="0" xfId="0" applyFont="1" applyFill="1" applyBorder="1" applyAlignment="1">
      <alignment horizontal="left" vertical="top"/>
    </xf>
    <xf numFmtId="165" fontId="6" fillId="9" borderId="0" xfId="1" applyNumberFormat="1" applyFont="1" applyFill="1" applyBorder="1" applyAlignment="1" applyProtection="1">
      <alignment vertical="top"/>
    </xf>
    <xf numFmtId="0" fontId="6" fillId="0" borderId="0" xfId="0" applyFont="1" applyBorder="1" applyAlignment="1">
      <alignment horizontal="left" vertical="top"/>
    </xf>
    <xf numFmtId="0" fontId="6" fillId="0" borderId="0" xfId="0" applyFont="1" applyBorder="1" applyAlignment="1">
      <alignment vertical="top"/>
    </xf>
    <xf numFmtId="165" fontId="1" fillId="0" borderId="0" xfId="1" applyNumberFormat="1" applyBorder="1" applyAlignment="1">
      <alignment vertical="top"/>
    </xf>
    <xf numFmtId="0" fontId="6" fillId="9" borderId="0" xfId="0" applyFont="1" applyFill="1" applyAlignment="1">
      <alignment vertical="top"/>
    </xf>
    <xf numFmtId="165" fontId="4" fillId="9" borderId="17" xfId="0" applyNumberFormat="1" applyFont="1" applyFill="1" applyBorder="1" applyAlignment="1">
      <alignment vertical="top"/>
    </xf>
    <xf numFmtId="0" fontId="24" fillId="12" borderId="54" xfId="0" applyFont="1" applyFill="1" applyBorder="1" applyAlignment="1">
      <alignment horizontal="left" vertical="top" wrapText="1"/>
    </xf>
    <xf numFmtId="0" fontId="24" fillId="12" borderId="16" xfId="0" applyFont="1" applyFill="1" applyBorder="1" applyAlignment="1">
      <alignment vertical="top" wrapText="1"/>
    </xf>
    <xf numFmtId="165" fontId="25" fillId="12" borderId="16" xfId="1" applyNumberFormat="1" applyFont="1" applyFill="1" applyBorder="1" applyAlignment="1" applyProtection="1">
      <alignment vertical="top" wrapText="1"/>
    </xf>
    <xf numFmtId="165" fontId="25" fillId="12" borderId="17" xfId="1" applyNumberFormat="1" applyFont="1" applyFill="1" applyBorder="1" applyAlignment="1" applyProtection="1">
      <alignment vertical="top" wrapText="1"/>
    </xf>
    <xf numFmtId="165" fontId="23" fillId="12" borderId="16" xfId="1" applyNumberFormat="1" applyFont="1" applyFill="1" applyBorder="1" applyAlignment="1" applyProtection="1">
      <alignment vertical="top" wrapText="1"/>
    </xf>
    <xf numFmtId="165" fontId="23" fillId="12" borderId="17" xfId="1" applyNumberFormat="1" applyFont="1" applyFill="1" applyBorder="1" applyAlignment="1" applyProtection="1">
      <alignment vertical="top" wrapText="1"/>
    </xf>
    <xf numFmtId="165" fontId="23" fillId="12" borderId="16" xfId="1" applyNumberFormat="1" applyFont="1" applyFill="1" applyBorder="1" applyAlignment="1">
      <alignment vertical="top" wrapText="1"/>
    </xf>
    <xf numFmtId="165" fontId="23" fillId="12" borderId="16" xfId="1" applyNumberFormat="1" applyFont="1" applyFill="1" applyBorder="1" applyAlignment="1" applyProtection="1">
      <alignment vertical="top"/>
    </xf>
    <xf numFmtId="165" fontId="23" fillId="12" borderId="17" xfId="1" applyNumberFormat="1" applyFont="1" applyFill="1" applyBorder="1" applyAlignment="1" applyProtection="1">
      <alignment vertical="top"/>
    </xf>
    <xf numFmtId="0" fontId="2" fillId="15" borderId="52" xfId="0" applyFont="1" applyFill="1" applyBorder="1" applyAlignment="1">
      <alignment horizontal="left" vertical="top" wrapText="1"/>
    </xf>
    <xf numFmtId="0" fontId="2" fillId="15" borderId="29" xfId="0" applyFont="1" applyFill="1" applyBorder="1" applyAlignment="1">
      <alignment vertical="top" wrapText="1"/>
    </xf>
    <xf numFmtId="165" fontId="23" fillId="15" borderId="29" xfId="1" applyNumberFormat="1" applyFont="1" applyFill="1" applyBorder="1" applyAlignment="1">
      <alignment vertical="top" wrapText="1"/>
    </xf>
    <xf numFmtId="165" fontId="23" fillId="15" borderId="29" xfId="1" applyNumberFormat="1" applyFont="1" applyFill="1" applyBorder="1" applyAlignment="1" applyProtection="1">
      <alignment vertical="top"/>
    </xf>
    <xf numFmtId="165" fontId="23" fillId="15" borderId="65" xfId="1" applyNumberFormat="1" applyFont="1" applyFill="1" applyBorder="1" applyAlignment="1" applyProtection="1">
      <alignment vertical="top"/>
    </xf>
    <xf numFmtId="0" fontId="3" fillId="15" borderId="61" xfId="0" applyFont="1" applyFill="1" applyBorder="1" applyAlignment="1">
      <alignment horizontal="left"/>
    </xf>
    <xf numFmtId="0" fontId="3" fillId="15" borderId="62" xfId="0" applyFont="1" applyFill="1" applyBorder="1"/>
    <xf numFmtId="165" fontId="3" fillId="15" borderId="62" xfId="1" applyNumberFormat="1" applyFont="1" applyFill="1" applyBorder="1"/>
    <xf numFmtId="0" fontId="13" fillId="9" borderId="29" xfId="0" applyFont="1" applyFill="1" applyBorder="1" applyAlignment="1">
      <alignment vertical="top" wrapText="1"/>
    </xf>
    <xf numFmtId="0" fontId="6" fillId="12" borderId="52" xfId="0" applyFont="1" applyFill="1" applyBorder="1" applyAlignment="1">
      <alignment horizontal="left" vertical="top" wrapText="1"/>
    </xf>
    <xf numFmtId="0" fontId="6" fillId="12" borderId="29" xfId="0" applyFont="1" applyFill="1" applyBorder="1" applyAlignment="1">
      <alignment vertical="top" wrapText="1"/>
    </xf>
    <xf numFmtId="165" fontId="1" fillId="12" borderId="29" xfId="1" applyNumberFormat="1" applyFont="1" applyFill="1" applyBorder="1" applyAlignment="1" applyProtection="1">
      <alignment vertical="top" wrapText="1"/>
    </xf>
    <xf numFmtId="165" fontId="1" fillId="12" borderId="65" xfId="1" applyNumberFormat="1" applyFont="1" applyFill="1" applyBorder="1" applyAlignment="1" applyProtection="1">
      <alignment vertical="top" wrapText="1"/>
    </xf>
    <xf numFmtId="166" fontId="0" fillId="0" borderId="0" xfId="1" applyNumberFormat="1" applyFont="1"/>
    <xf numFmtId="166" fontId="22" fillId="0" borderId="0" xfId="1" applyNumberFormat="1" applyFont="1"/>
    <xf numFmtId="166" fontId="0" fillId="0" borderId="54" xfId="1" applyNumberFormat="1" applyFont="1" applyBorder="1"/>
    <xf numFmtId="166" fontId="0" fillId="0" borderId="17" xfId="1" applyNumberFormat="1" applyFont="1" applyBorder="1"/>
    <xf numFmtId="166" fontId="25" fillId="0" borderId="54" xfId="1" applyNumberFormat="1" applyFont="1" applyBorder="1"/>
    <xf numFmtId="166" fontId="25" fillId="0" borderId="17" xfId="1" applyNumberFormat="1" applyFont="1" applyBorder="1"/>
    <xf numFmtId="166" fontId="27" fillId="0" borderId="54" xfId="1" applyNumberFormat="1" applyFont="1" applyBorder="1"/>
    <xf numFmtId="166" fontId="27" fillId="0" borderId="17" xfId="1" applyNumberFormat="1" applyFont="1" applyBorder="1"/>
    <xf numFmtId="43" fontId="0" fillId="0" borderId="17" xfId="1" applyNumberFormat="1" applyFont="1" applyBorder="1"/>
    <xf numFmtId="166" fontId="0" fillId="16" borderId="68" xfId="1" applyNumberFormat="1" applyFont="1" applyFill="1" applyBorder="1"/>
    <xf numFmtId="166" fontId="0" fillId="16" borderId="69" xfId="1" applyNumberFormat="1" applyFont="1" applyFill="1" applyBorder="1"/>
    <xf numFmtId="166" fontId="28" fillId="0" borderId="61" xfId="1" applyNumberFormat="1" applyFont="1" applyBorder="1"/>
    <xf numFmtId="166" fontId="28" fillId="0" borderId="63" xfId="1" applyNumberFormat="1" applyFont="1" applyBorder="1"/>
    <xf numFmtId="166" fontId="23" fillId="0" borderId="54" xfId="1" applyNumberFormat="1" applyFont="1" applyBorder="1"/>
    <xf numFmtId="166" fontId="23" fillId="0" borderId="17" xfId="1" applyNumberFormat="1" applyFont="1" applyBorder="1"/>
    <xf numFmtId="0" fontId="13" fillId="0" borderId="0" xfId="0" applyFont="1"/>
    <xf numFmtId="0" fontId="29" fillId="0" borderId="0" xfId="0" applyFont="1" applyAlignment="1">
      <alignment horizontal="left"/>
    </xf>
    <xf numFmtId="166" fontId="0" fillId="0" borderId="0" xfId="0" applyNumberFormat="1"/>
    <xf numFmtId="0" fontId="24" fillId="12" borderId="52" xfId="0" applyFont="1" applyFill="1" applyBorder="1" applyAlignment="1">
      <alignment horizontal="left" vertical="top" wrapText="1"/>
    </xf>
    <xf numFmtId="0" fontId="24" fillId="12" borderId="29" xfId="0" applyFont="1" applyFill="1" applyBorder="1" applyAlignment="1">
      <alignment vertical="top" wrapText="1"/>
    </xf>
    <xf numFmtId="165" fontId="25" fillId="12" borderId="29" xfId="1" applyNumberFormat="1" applyFont="1" applyFill="1" applyBorder="1" applyAlignment="1" applyProtection="1">
      <alignment vertical="top" wrapText="1"/>
    </xf>
    <xf numFmtId="165" fontId="25" fillId="12" borderId="65" xfId="1" applyNumberFormat="1" applyFont="1" applyFill="1" applyBorder="1" applyAlignment="1" applyProtection="1">
      <alignment vertical="top" wrapText="1"/>
    </xf>
    <xf numFmtId="167" fontId="0" fillId="0" borderId="0" xfId="2" applyNumberFormat="1" applyFont="1"/>
    <xf numFmtId="0" fontId="26" fillId="0" borderId="70" xfId="0" applyFont="1" applyBorder="1" applyAlignment="1">
      <alignment wrapText="1"/>
    </xf>
    <xf numFmtId="4" fontId="26" fillId="0" borderId="70" xfId="0" applyNumberFormat="1" applyFont="1" applyBorder="1" applyAlignment="1">
      <alignment wrapText="1"/>
    </xf>
    <xf numFmtId="0" fontId="0" fillId="0" borderId="70" xfId="0" applyBorder="1" applyAlignment="1">
      <alignment wrapText="1"/>
    </xf>
    <xf numFmtId="0" fontId="30" fillId="0" borderId="70" xfId="0" applyFont="1" applyBorder="1" applyAlignment="1">
      <alignment horizontal="center" vertical="center" wrapText="1"/>
    </xf>
    <xf numFmtId="0" fontId="26" fillId="0" borderId="0" xfId="0" applyFont="1"/>
    <xf numFmtId="3" fontId="12" fillId="0" borderId="42" xfId="0" applyNumberFormat="1" applyFont="1" applyFill="1" applyBorder="1" applyAlignment="1">
      <alignment horizontal="left" vertical="top" wrapText="1"/>
    </xf>
    <xf numFmtId="3" fontId="12" fillId="0" borderId="64" xfId="0" applyNumberFormat="1" applyFont="1" applyFill="1" applyBorder="1" applyAlignment="1">
      <alignment horizontal="left" vertical="top" wrapText="1"/>
    </xf>
    <xf numFmtId="0" fontId="26" fillId="0" borderId="0" xfId="0" quotePrefix="1" applyFont="1" applyAlignment="1">
      <alignment horizontal="left" wrapText="1"/>
    </xf>
    <xf numFmtId="166" fontId="0" fillId="0" borderId="67" xfId="1" applyNumberFormat="1" applyFont="1" applyBorder="1" applyAlignment="1">
      <alignment horizontal="center"/>
    </xf>
    <xf numFmtId="166" fontId="0" fillId="0" borderId="11" xfId="1" applyNumberFormat="1" applyFont="1" applyBorder="1" applyAlignment="1">
      <alignment horizontal="center"/>
    </xf>
    <xf numFmtId="165" fontId="3" fillId="6" borderId="23" xfId="1" applyNumberFormat="1" applyFont="1" applyFill="1" applyBorder="1" applyAlignment="1">
      <alignment horizontal="left" vertical="top"/>
    </xf>
    <xf numFmtId="165" fontId="3" fillId="6" borderId="24" xfId="1" applyNumberFormat="1" applyFont="1" applyFill="1" applyBorder="1" applyAlignment="1">
      <alignment horizontal="left" vertical="top"/>
    </xf>
    <xf numFmtId="165" fontId="0" fillId="0" borderId="23" xfId="1" applyNumberFormat="1" applyFont="1" applyBorder="1" applyAlignment="1">
      <alignment horizontal="left" vertical="top"/>
    </xf>
    <xf numFmtId="165" fontId="0" fillId="0" borderId="24" xfId="1" applyNumberFormat="1" applyFont="1" applyBorder="1" applyAlignment="1">
      <alignment horizontal="left" vertical="top"/>
    </xf>
    <xf numFmtId="165" fontId="0" fillId="0" borderId="26" xfId="1" applyNumberFormat="1" applyFont="1" applyBorder="1" applyAlignment="1">
      <alignment horizontal="left" vertical="top"/>
    </xf>
    <xf numFmtId="3" fontId="15" fillId="0" borderId="37" xfId="0" applyNumberFormat="1" applyFont="1" applyFill="1" applyBorder="1" applyAlignment="1">
      <alignment horizontal="left" vertical="top"/>
    </xf>
    <xf numFmtId="3" fontId="15" fillId="0" borderId="21" xfId="0" applyNumberFormat="1" applyFont="1" applyFill="1" applyBorder="1" applyAlignment="1">
      <alignment horizontal="left" vertical="top"/>
    </xf>
    <xf numFmtId="3" fontId="15" fillId="0" borderId="66" xfId="0" applyNumberFormat="1" applyFont="1" applyFill="1" applyBorder="1" applyAlignment="1">
      <alignment horizontal="left" vertical="top"/>
    </xf>
    <xf numFmtId="3" fontId="15" fillId="0" borderId="35" xfId="0" applyNumberFormat="1" applyFont="1" applyFill="1" applyBorder="1" applyAlignment="1">
      <alignment horizontal="left" vertical="top" wrapText="1"/>
    </xf>
    <xf numFmtId="3" fontId="15" fillId="0" borderId="0"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165" fontId="3" fillId="3" borderId="5" xfId="1" applyNumberFormat="1" applyFont="1" applyFill="1" applyBorder="1" applyAlignment="1">
      <alignment horizontal="center" vertical="top" wrapText="1"/>
    </xf>
    <xf numFmtId="165" fontId="3" fillId="3" borderId="6" xfId="1" applyNumberFormat="1" applyFont="1" applyFill="1" applyBorder="1" applyAlignment="1">
      <alignment horizontal="center" vertical="top" wrapText="1"/>
    </xf>
    <xf numFmtId="165" fontId="2" fillId="3" borderId="7" xfId="1" applyNumberFormat="1" applyFont="1" applyFill="1" applyBorder="1" applyAlignment="1" applyProtection="1">
      <alignment horizontal="center" vertical="top" wrapText="1"/>
    </xf>
    <xf numFmtId="165" fontId="2" fillId="3" borderId="8" xfId="1" applyNumberFormat="1" applyFont="1" applyFill="1" applyBorder="1" applyAlignment="1" applyProtection="1">
      <alignment horizontal="center" vertical="top" wrapText="1"/>
    </xf>
    <xf numFmtId="0" fontId="2" fillId="3" borderId="9" xfId="0" applyFont="1" applyFill="1" applyBorder="1" applyAlignment="1">
      <alignment horizontal="center" vertical="top" wrapText="1"/>
    </xf>
    <xf numFmtId="0" fontId="2" fillId="3" borderId="15" xfId="0" applyFont="1" applyFill="1" applyBorder="1" applyAlignment="1">
      <alignment horizontal="center" vertical="top" wrapText="1"/>
    </xf>
    <xf numFmtId="0" fontId="4" fillId="3" borderId="10" xfId="0" applyFont="1" applyFill="1" applyBorder="1" applyAlignment="1">
      <alignment horizontal="center" vertical="top"/>
    </xf>
    <xf numFmtId="0" fontId="4" fillId="3" borderId="11" xfId="0" applyFont="1" applyFill="1" applyBorder="1" applyAlignment="1">
      <alignment horizontal="center" vertical="top"/>
    </xf>
    <xf numFmtId="0" fontId="2" fillId="4" borderId="18" xfId="0" applyFont="1" applyFill="1" applyBorder="1" applyAlignment="1">
      <alignment horizontal="left" vertical="top" wrapText="1"/>
    </xf>
    <xf numFmtId="0" fontId="2" fillId="4" borderId="19" xfId="0" applyFont="1" applyFill="1" applyBorder="1" applyAlignment="1">
      <alignment horizontal="left" vertical="top" wrapText="1"/>
    </xf>
    <xf numFmtId="0" fontId="23" fillId="0" borderId="0" xfId="0" applyFont="1" applyAlignment="1">
      <alignment horizontal="center"/>
    </xf>
    <xf numFmtId="43" fontId="0" fillId="0" borderId="0" xfId="0" applyNumberFormat="1"/>
    <xf numFmtId="43" fontId="23" fillId="0" borderId="17" xfId="1" applyNumberFormat="1" applyFont="1" applyBorder="1"/>
    <xf numFmtId="0" fontId="23" fillId="0" borderId="0" xfId="0" applyFont="1"/>
    <xf numFmtId="166" fontId="23" fillId="0" borderId="0" xfId="0" applyNumberFormat="1" applyFont="1"/>
    <xf numFmtId="43" fontId="23" fillId="0" borderId="0" xfId="0" applyNumberFormat="1" applyFont="1"/>
    <xf numFmtId="164" fontId="0" fillId="0" borderId="0" xfId="1" applyFont="1"/>
    <xf numFmtId="0" fontId="23" fillId="17" borderId="29" xfId="0" applyFont="1" applyFill="1" applyBorder="1"/>
    <xf numFmtId="166" fontId="23" fillId="17" borderId="15" xfId="0" applyNumberFormat="1" applyFont="1" applyFill="1" applyBorder="1"/>
    <xf numFmtId="166" fontId="25" fillId="0" borderId="0" xfId="0" applyNumberFormat="1" applyFont="1"/>
    <xf numFmtId="166" fontId="0" fillId="0" borderId="67" xfId="0" applyNumberFormat="1" applyBorder="1"/>
    <xf numFmtId="166" fontId="0" fillId="0" borderId="11" xfId="0" applyNumberFormat="1" applyBorder="1"/>
    <xf numFmtId="166" fontId="0" fillId="0" borderId="54" xfId="0" applyNumberFormat="1" applyBorder="1"/>
    <xf numFmtId="166" fontId="0" fillId="0" borderId="17" xfId="0" applyNumberFormat="1" applyBorder="1"/>
    <xf numFmtId="166" fontId="25" fillId="0" borderId="54" xfId="0" applyNumberFormat="1" applyFont="1" applyBorder="1"/>
    <xf numFmtId="166" fontId="23" fillId="0" borderId="54" xfId="0" applyNumberFormat="1" applyFont="1" applyBorder="1"/>
    <xf numFmtId="43" fontId="0" fillId="0" borderId="17" xfId="0" applyNumberFormat="1" applyBorder="1"/>
    <xf numFmtId="166" fontId="23" fillId="0" borderId="61" xfId="0" applyNumberFormat="1" applyFont="1" applyBorder="1"/>
    <xf numFmtId="166" fontId="23" fillId="0" borderId="63" xfId="0" applyNumberFormat="1" applyFont="1" applyBorder="1"/>
    <xf numFmtId="0" fontId="23" fillId="17" borderId="71" xfId="0" applyFont="1" applyFill="1" applyBorder="1"/>
    <xf numFmtId="166" fontId="23" fillId="17" borderId="72" xfId="0" applyNumberFormat="1" applyFont="1" applyFill="1" applyBorder="1"/>
    <xf numFmtId="166" fontId="22" fillId="0" borderId="17" xfId="0" applyNumberFormat="1" applyFont="1" applyBorder="1"/>
    <xf numFmtId="167" fontId="23" fillId="0" borderId="17" xfId="0" applyNumberFormat="1" applyFont="1" applyBorder="1"/>
    <xf numFmtId="0" fontId="0" fillId="0" borderId="17" xfId="0" applyBorder="1"/>
    <xf numFmtId="167" fontId="0" fillId="0" borderId="0" xfId="0" applyNumberFormat="1"/>
    <xf numFmtId="0" fontId="23" fillId="12" borderId="0" xfId="0" applyFont="1" applyFill="1" applyAlignment="1">
      <alignment horizontal="center"/>
    </xf>
    <xf numFmtId="43" fontId="23" fillId="0" borderId="0" xfId="2" applyFont="1"/>
    <xf numFmtId="167" fontId="23" fillId="0" borderId="0" xfId="2" applyNumberFormat="1" applyFont="1"/>
    <xf numFmtId="0" fontId="0" fillId="0" borderId="0" xfId="0" applyFill="1"/>
    <xf numFmtId="15" fontId="0" fillId="0" borderId="0" xfId="0" applyNumberFormat="1" applyFill="1"/>
    <xf numFmtId="43" fontId="15" fillId="0" borderId="0" xfId="2" applyFont="1" applyFill="1"/>
    <xf numFmtId="167" fontId="0" fillId="0" borderId="0" xfId="2" applyNumberFormat="1" applyFont="1" applyFill="1"/>
    <xf numFmtId="15" fontId="0" fillId="0" borderId="0" xfId="0" applyNumberFormat="1"/>
    <xf numFmtId="43" fontId="15" fillId="0" borderId="0" xfId="2" applyFont="1"/>
    <xf numFmtId="43" fontId="0" fillId="0" borderId="0" xfId="2" applyFont="1"/>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62"/>
  <sheetViews>
    <sheetView workbookViewId="0">
      <pane ySplit="5" topLeftCell="A6" activePane="bottomLeft" state="frozen"/>
      <selection activeCell="A4" sqref="A4"/>
      <selection pane="bottomLeft" activeCell="R25" sqref="R25"/>
    </sheetView>
  </sheetViews>
  <sheetFormatPr defaultRowHeight="15" x14ac:dyDescent="0.25"/>
  <cols>
    <col min="1" max="1" width="28.140625" customWidth="1"/>
    <col min="4" max="4" width="11.28515625" customWidth="1"/>
    <col min="5" max="5" width="13.85546875" customWidth="1"/>
    <col min="6" max="6" width="11.28515625" customWidth="1"/>
    <col min="7" max="7" width="14.42578125" customWidth="1"/>
    <col min="8" max="8" width="12.140625" customWidth="1"/>
    <col min="9" max="9" width="11.85546875" customWidth="1"/>
    <col min="10" max="10" width="18.28515625" customWidth="1"/>
    <col min="11" max="11" width="16.140625" customWidth="1"/>
    <col min="12" max="12" width="2.28515625" customWidth="1"/>
    <col min="13" max="13" width="14.140625" style="248" customWidth="1"/>
    <col min="14" max="14" width="10.7109375" style="248" customWidth="1"/>
    <col min="15" max="15" width="1.5703125" customWidth="1"/>
    <col min="16" max="16" width="11.5703125" customWidth="1"/>
    <col min="17" max="17" width="10.85546875" customWidth="1"/>
  </cols>
  <sheetData>
    <row r="2" spans="1:17" ht="15.75" thickBot="1" x14ac:dyDescent="0.3"/>
    <row r="3" spans="1:17" ht="15.75" thickBot="1" x14ac:dyDescent="0.3">
      <c r="A3" s="291" t="s">
        <v>66</v>
      </c>
      <c r="B3" s="292"/>
      <c r="C3" s="292"/>
      <c r="D3" s="292"/>
      <c r="E3" s="292"/>
      <c r="F3" s="292"/>
      <c r="G3" s="292"/>
      <c r="H3" s="292"/>
      <c r="I3" s="292"/>
      <c r="J3" s="292"/>
      <c r="K3" s="292"/>
      <c r="M3" s="279" t="s">
        <v>62</v>
      </c>
      <c r="N3" s="280"/>
      <c r="P3" s="303" t="s">
        <v>96</v>
      </c>
      <c r="Q3" s="303"/>
    </row>
    <row r="4" spans="1:17" x14ac:dyDescent="0.25">
      <c r="A4" s="1"/>
      <c r="B4" s="2"/>
      <c r="C4" s="2"/>
      <c r="D4" s="3"/>
      <c r="E4" s="293" t="s">
        <v>0</v>
      </c>
      <c r="F4" s="294"/>
      <c r="G4" s="295" t="s">
        <v>1</v>
      </c>
      <c r="H4" s="296"/>
      <c r="I4" s="297" t="s">
        <v>2</v>
      </c>
      <c r="J4" s="299" t="s">
        <v>3</v>
      </c>
      <c r="K4" s="300"/>
      <c r="M4" s="250"/>
      <c r="N4" s="251"/>
      <c r="P4" s="265"/>
      <c r="Q4" s="265"/>
    </row>
    <row r="5" spans="1:17" ht="24" x14ac:dyDescent="0.25">
      <c r="A5" s="4" t="s">
        <v>4</v>
      </c>
      <c r="B5" s="5" t="s">
        <v>5</v>
      </c>
      <c r="C5" s="5" t="s">
        <v>6</v>
      </c>
      <c r="D5" s="6" t="s">
        <v>7</v>
      </c>
      <c r="E5" s="7" t="s">
        <v>8</v>
      </c>
      <c r="F5" s="8" t="s">
        <v>9</v>
      </c>
      <c r="G5" s="7" t="s">
        <v>8</v>
      </c>
      <c r="H5" s="8" t="s">
        <v>9</v>
      </c>
      <c r="I5" s="298"/>
      <c r="J5" s="9" t="s">
        <v>8</v>
      </c>
      <c r="K5" s="10" t="s">
        <v>10</v>
      </c>
      <c r="M5" s="250"/>
      <c r="N5" s="251"/>
      <c r="P5" s="265"/>
      <c r="Q5" s="265"/>
    </row>
    <row r="6" spans="1:17" x14ac:dyDescent="0.25">
      <c r="A6" s="301" t="s">
        <v>11</v>
      </c>
      <c r="B6" s="302"/>
      <c r="C6" s="302"/>
      <c r="D6" s="302"/>
      <c r="E6" s="302"/>
      <c r="F6" s="302"/>
      <c r="G6" s="11"/>
      <c r="H6" s="11"/>
      <c r="I6" s="12"/>
      <c r="J6" s="13"/>
      <c r="K6" s="14"/>
      <c r="M6" s="250"/>
      <c r="N6" s="251"/>
      <c r="P6" s="265"/>
      <c r="Q6" s="265"/>
    </row>
    <row r="7" spans="1:17" x14ac:dyDescent="0.25">
      <c r="A7" s="281" t="s">
        <v>12</v>
      </c>
      <c r="B7" s="282"/>
      <c r="C7" s="282"/>
      <c r="D7" s="282"/>
      <c r="E7" s="282"/>
      <c r="F7" s="282"/>
      <c r="G7" s="282"/>
      <c r="H7" s="282"/>
      <c r="I7" s="282"/>
      <c r="J7" s="15"/>
      <c r="K7" s="16"/>
      <c r="M7" s="250"/>
      <c r="N7" s="251"/>
      <c r="P7" s="312" t="s">
        <v>97</v>
      </c>
      <c r="Q7" s="312">
        <v>11888</v>
      </c>
    </row>
    <row r="8" spans="1:17" x14ac:dyDescent="0.25">
      <c r="A8" s="17" t="s">
        <v>13</v>
      </c>
      <c r="B8" s="18"/>
      <c r="C8" s="18"/>
      <c r="D8" s="18"/>
      <c r="E8" s="18"/>
      <c r="F8" s="18"/>
      <c r="G8" s="19"/>
      <c r="H8" s="20"/>
      <c r="I8" s="21"/>
      <c r="J8" s="22"/>
      <c r="K8" s="23"/>
      <c r="M8" s="250"/>
      <c r="N8" s="251"/>
      <c r="P8" s="265"/>
      <c r="Q8" s="265"/>
    </row>
    <row r="9" spans="1:17" x14ac:dyDescent="0.25">
      <c r="A9" s="24" t="s">
        <v>14</v>
      </c>
      <c r="B9" s="25">
        <v>3</v>
      </c>
      <c r="C9" s="25">
        <v>1</v>
      </c>
      <c r="D9" s="26">
        <v>2666.67</v>
      </c>
      <c r="E9" s="26">
        <v>52806320</v>
      </c>
      <c r="F9" s="27">
        <v>15000</v>
      </c>
      <c r="G9" s="28"/>
      <c r="H9" s="29"/>
      <c r="I9" s="30">
        <v>71600</v>
      </c>
      <c r="J9" s="31">
        <f t="shared" ref="J9:K10" si="0">E9+G9</f>
        <v>52806320</v>
      </c>
      <c r="K9" s="32">
        <f t="shared" si="0"/>
        <v>15000</v>
      </c>
      <c r="M9" s="250"/>
      <c r="N9" s="251"/>
      <c r="P9" s="265"/>
      <c r="Q9" s="265">
        <v>13200</v>
      </c>
    </row>
    <row r="10" spans="1:17" x14ac:dyDescent="0.25">
      <c r="A10" s="24" t="s">
        <v>51</v>
      </c>
      <c r="B10" s="25">
        <v>3</v>
      </c>
      <c r="C10" s="25">
        <v>1</v>
      </c>
      <c r="D10" s="26">
        <v>1666.67</v>
      </c>
      <c r="E10" s="26">
        <f>F10*3485</f>
        <v>52275000</v>
      </c>
      <c r="F10" s="27">
        <v>15000</v>
      </c>
      <c r="G10" s="28"/>
      <c r="H10" s="29"/>
      <c r="I10" s="30">
        <v>71600</v>
      </c>
      <c r="J10" s="31">
        <f t="shared" si="0"/>
        <v>52275000</v>
      </c>
      <c r="K10" s="32">
        <f t="shared" si="0"/>
        <v>15000</v>
      </c>
      <c r="M10" s="250"/>
      <c r="N10" s="251"/>
      <c r="P10" s="265"/>
      <c r="Q10" s="265">
        <v>16195</v>
      </c>
    </row>
    <row r="11" spans="1:17" x14ac:dyDescent="0.25">
      <c r="A11" s="33" t="s">
        <v>15</v>
      </c>
      <c r="B11" s="34"/>
      <c r="C11" s="34"/>
      <c r="D11" s="35"/>
      <c r="E11" s="36">
        <f>SUM(E9:E10)</f>
        <v>105081320</v>
      </c>
      <c r="F11" s="36">
        <f>SUM(F9:F10)</f>
        <v>30000</v>
      </c>
      <c r="G11" s="37"/>
      <c r="H11" s="38"/>
      <c r="I11" s="21"/>
      <c r="J11" s="39">
        <f>SUM(J9:J10)</f>
        <v>105081320</v>
      </c>
      <c r="K11" s="40">
        <f>SUM(K9:K10)</f>
        <v>30000</v>
      </c>
      <c r="M11" s="261">
        <v>44836240</v>
      </c>
      <c r="N11" s="305">
        <f>M11/3485</f>
        <v>12865.492109038738</v>
      </c>
      <c r="O11" s="306"/>
      <c r="P11" s="307"/>
      <c r="Q11" s="308">
        <f>SUM(Q9:Q10)</f>
        <v>29395</v>
      </c>
    </row>
    <row r="12" spans="1:17" x14ac:dyDescent="0.25">
      <c r="A12" s="283" t="s">
        <v>16</v>
      </c>
      <c r="B12" s="284"/>
      <c r="C12" s="284"/>
      <c r="D12" s="284"/>
      <c r="E12" s="284"/>
      <c r="F12" s="284"/>
      <c r="G12" s="284"/>
      <c r="H12" s="284"/>
      <c r="I12" s="285"/>
      <c r="J12" s="41"/>
      <c r="K12" s="42"/>
      <c r="M12" s="250"/>
      <c r="N12" s="251"/>
      <c r="P12" s="265"/>
      <c r="Q12" s="265"/>
    </row>
    <row r="13" spans="1:17" x14ac:dyDescent="0.25">
      <c r="A13" s="43" t="s">
        <v>17</v>
      </c>
      <c r="B13" s="44"/>
      <c r="C13" s="44"/>
      <c r="D13" s="45"/>
      <c r="E13" s="45"/>
      <c r="F13" s="44"/>
      <c r="G13" s="46"/>
      <c r="H13" s="46"/>
      <c r="I13" s="47"/>
      <c r="J13" s="48"/>
      <c r="K13" s="49"/>
      <c r="M13" s="250"/>
      <c r="N13" s="251"/>
      <c r="P13" s="265"/>
      <c r="Q13" s="265"/>
    </row>
    <row r="14" spans="1:17" x14ac:dyDescent="0.25">
      <c r="A14" s="50" t="s">
        <v>52</v>
      </c>
      <c r="B14" s="25">
        <v>3</v>
      </c>
      <c r="C14" s="25">
        <v>1</v>
      </c>
      <c r="D14" s="51">
        <v>10000</v>
      </c>
      <c r="E14" s="51">
        <f>F14*3485</f>
        <v>34850000</v>
      </c>
      <c r="F14" s="27">
        <v>10000</v>
      </c>
      <c r="G14" s="52"/>
      <c r="H14" s="52"/>
      <c r="I14" s="30">
        <v>71600</v>
      </c>
      <c r="J14" s="22">
        <f t="shared" ref="J14:K14" si="1">E14+G14</f>
        <v>34850000</v>
      </c>
      <c r="K14" s="23">
        <f t="shared" si="1"/>
        <v>10000</v>
      </c>
      <c r="M14" s="250"/>
      <c r="N14" s="251"/>
      <c r="P14" s="265"/>
      <c r="Q14" s="265"/>
    </row>
    <row r="15" spans="1:17" x14ac:dyDescent="0.25">
      <c r="A15" s="33" t="s">
        <v>15</v>
      </c>
      <c r="B15" s="53"/>
      <c r="C15" s="53"/>
      <c r="D15" s="54"/>
      <c r="E15" s="55">
        <f>SUM(E14:E14)</f>
        <v>34850000</v>
      </c>
      <c r="F15" s="55">
        <f>SUM(F14:F14)</f>
        <v>10000</v>
      </c>
      <c r="G15" s="56"/>
      <c r="H15" s="56"/>
      <c r="I15" s="57"/>
      <c r="J15" s="58">
        <f>SUM(J14:J14)</f>
        <v>34850000</v>
      </c>
      <c r="K15" s="59">
        <f>SUM(K14:K14)</f>
        <v>10000</v>
      </c>
      <c r="M15" s="250"/>
      <c r="N15" s="251"/>
      <c r="P15" s="265"/>
      <c r="Q15" s="265"/>
    </row>
    <row r="16" spans="1:17" x14ac:dyDescent="0.25">
      <c r="A16" s="60" t="s">
        <v>53</v>
      </c>
      <c r="B16" s="25"/>
      <c r="C16" s="25"/>
      <c r="D16" s="51"/>
      <c r="E16" s="51"/>
      <c r="F16" s="27"/>
      <c r="G16" s="52"/>
      <c r="H16" s="52"/>
      <c r="I16" s="30"/>
      <c r="J16" s="41"/>
      <c r="K16" s="42"/>
      <c r="M16" s="250"/>
      <c r="N16" s="251"/>
      <c r="P16" s="265"/>
      <c r="Q16" s="265"/>
    </row>
    <row r="17" spans="1:18" x14ac:dyDescent="0.25">
      <c r="A17" s="50" t="s">
        <v>55</v>
      </c>
      <c r="B17" s="25">
        <v>2</v>
      </c>
      <c r="C17" s="25">
        <v>6</v>
      </c>
      <c r="D17" s="51">
        <v>833.3</v>
      </c>
      <c r="E17" s="51">
        <f>F17*3485</f>
        <v>34850000</v>
      </c>
      <c r="F17" s="27">
        <v>10000</v>
      </c>
      <c r="G17" s="52"/>
      <c r="H17" s="52"/>
      <c r="I17" s="30">
        <v>71600</v>
      </c>
      <c r="J17" s="22">
        <f>E17+G17</f>
        <v>34850000</v>
      </c>
      <c r="K17" s="23">
        <f>F17+H17</f>
        <v>10000</v>
      </c>
      <c r="M17" s="250"/>
      <c r="N17" s="251"/>
      <c r="P17" s="265"/>
      <c r="Q17" s="265">
        <v>8662</v>
      </c>
    </row>
    <row r="18" spans="1:18" x14ac:dyDescent="0.25">
      <c r="A18" s="33" t="s">
        <v>15</v>
      </c>
      <c r="B18" s="62"/>
      <c r="C18" s="62"/>
      <c r="D18" s="63"/>
      <c r="E18" s="54">
        <f>SUM(E17:E17)</f>
        <v>34850000</v>
      </c>
      <c r="F18" s="54">
        <f>SUM(F17:F17)</f>
        <v>10000</v>
      </c>
      <c r="G18" s="64"/>
      <c r="H18" s="64"/>
      <c r="I18" s="65"/>
      <c r="J18" s="58">
        <f>SUM(J17:J17)</f>
        <v>34850000</v>
      </c>
      <c r="K18" s="59">
        <f>SUM(K17:K17)</f>
        <v>10000</v>
      </c>
      <c r="M18" s="250">
        <v>16700000</v>
      </c>
      <c r="N18" s="256">
        <f>M18/3485</f>
        <v>4791.9655667144907</v>
      </c>
      <c r="P18" s="265"/>
      <c r="Q18" s="308">
        <f>SUM(Q17)</f>
        <v>8662</v>
      </c>
    </row>
    <row r="19" spans="1:18" x14ac:dyDescent="0.25">
      <c r="A19" s="66" t="s">
        <v>63</v>
      </c>
      <c r="B19" s="67"/>
      <c r="C19" s="67"/>
      <c r="D19" s="68"/>
      <c r="E19" s="51"/>
      <c r="F19" s="69"/>
      <c r="G19" s="70"/>
      <c r="H19" s="70"/>
      <c r="I19" s="30"/>
      <c r="J19" s="22"/>
      <c r="K19" s="23"/>
      <c r="M19" s="250"/>
      <c r="N19" s="251"/>
      <c r="P19" s="265"/>
      <c r="Q19" s="265"/>
    </row>
    <row r="20" spans="1:18" ht="25.5" x14ac:dyDescent="0.25">
      <c r="A20" s="71" t="s">
        <v>18</v>
      </c>
      <c r="B20" s="67">
        <v>1</v>
      </c>
      <c r="C20" s="67"/>
      <c r="D20" s="68">
        <v>5000</v>
      </c>
      <c r="E20" s="68">
        <f t="shared" ref="E20" si="2">F20*3485</f>
        <v>4530500</v>
      </c>
      <c r="F20" s="69">
        <v>1300</v>
      </c>
      <c r="G20" s="70"/>
      <c r="H20" s="70"/>
      <c r="I20" s="243" t="s">
        <v>19</v>
      </c>
      <c r="J20" s="22">
        <f>E20+G20</f>
        <v>4530500</v>
      </c>
      <c r="K20" s="23">
        <f t="shared" ref="K20" si="3">F20+H20</f>
        <v>1300</v>
      </c>
      <c r="M20" s="250">
        <v>4530500</v>
      </c>
      <c r="N20" s="256">
        <f>M20/3485</f>
        <v>1300</v>
      </c>
      <c r="P20" s="265"/>
      <c r="Q20" s="304">
        <f>P20/3485</f>
        <v>0</v>
      </c>
    </row>
    <row r="21" spans="1:18" x14ac:dyDescent="0.25">
      <c r="A21" s="33" t="s">
        <v>15</v>
      </c>
      <c r="B21" s="62"/>
      <c r="C21" s="62"/>
      <c r="D21" s="63"/>
      <c r="E21" s="54">
        <f>SUM(E20)</f>
        <v>4530500</v>
      </c>
      <c r="F21" s="54">
        <f>SUM(F20)</f>
        <v>1300</v>
      </c>
      <c r="G21" s="64"/>
      <c r="H21" s="64"/>
      <c r="I21" s="65"/>
      <c r="J21" s="58">
        <f>SUM(J20)</f>
        <v>4530500</v>
      </c>
      <c r="K21" s="59">
        <f>SUM(K20)</f>
        <v>1300</v>
      </c>
      <c r="M21" s="250"/>
      <c r="N21" s="251"/>
      <c r="P21" s="265"/>
      <c r="Q21" s="265"/>
    </row>
    <row r="22" spans="1:18" x14ac:dyDescent="0.25">
      <c r="A22" s="286" t="s">
        <v>20</v>
      </c>
      <c r="B22" s="287"/>
      <c r="C22" s="287"/>
      <c r="D22" s="287"/>
      <c r="E22" s="287"/>
      <c r="F22" s="287"/>
      <c r="G22" s="287"/>
      <c r="H22" s="287"/>
      <c r="I22" s="288"/>
      <c r="J22" s="72"/>
      <c r="K22" s="73"/>
      <c r="M22" s="250"/>
      <c r="N22" s="251"/>
      <c r="P22" s="265"/>
      <c r="Q22" s="265"/>
    </row>
    <row r="23" spans="1:18" x14ac:dyDescent="0.25">
      <c r="A23" s="74"/>
      <c r="B23" s="75">
        <v>4</v>
      </c>
      <c r="C23" s="76"/>
      <c r="D23" s="77">
        <v>250</v>
      </c>
      <c r="E23" s="51">
        <f t="shared" ref="E23" si="4">F23*3485</f>
        <v>697000</v>
      </c>
      <c r="F23" s="77">
        <v>200</v>
      </c>
      <c r="G23" s="70"/>
      <c r="H23" s="70"/>
      <c r="I23" s="78">
        <v>75700</v>
      </c>
      <c r="J23" s="79">
        <f>E23+G23</f>
        <v>697000</v>
      </c>
      <c r="K23" s="23">
        <f>F23+H23</f>
        <v>200</v>
      </c>
      <c r="M23" s="250"/>
      <c r="N23" s="251"/>
      <c r="P23" s="265"/>
      <c r="Q23" s="265"/>
    </row>
    <row r="24" spans="1:18" x14ac:dyDescent="0.25">
      <c r="A24" s="33" t="s">
        <v>15</v>
      </c>
      <c r="B24" s="62"/>
      <c r="C24" s="62"/>
      <c r="D24" s="63"/>
      <c r="E24" s="54">
        <f>SUM(E23)</f>
        <v>697000</v>
      </c>
      <c r="F24" s="54">
        <f>SUM(F23)</f>
        <v>200</v>
      </c>
      <c r="G24" s="64"/>
      <c r="H24" s="64"/>
      <c r="I24" s="65"/>
      <c r="J24" s="58">
        <f>SUM(J23)</f>
        <v>697000</v>
      </c>
      <c r="K24" s="59">
        <f>SUM(K23)</f>
        <v>200</v>
      </c>
      <c r="M24" s="250"/>
      <c r="N24" s="251"/>
      <c r="P24" s="265"/>
      <c r="Q24" s="265"/>
      <c r="R24" s="310" t="s">
        <v>98</v>
      </c>
    </row>
    <row r="25" spans="1:18" x14ac:dyDescent="0.25">
      <c r="A25" s="80" t="s">
        <v>21</v>
      </c>
      <c r="B25" s="81"/>
      <c r="C25" s="81"/>
      <c r="D25" s="82"/>
      <c r="E25" s="83">
        <f>E11+E15+E18+E20+E23</f>
        <v>180008820</v>
      </c>
      <c r="F25" s="83">
        <f>F11+F15+F18+F20+F23</f>
        <v>51500</v>
      </c>
      <c r="G25" s="83">
        <f>G11+G15+G18+G20+G23</f>
        <v>0</v>
      </c>
      <c r="H25" s="83">
        <f>H11+H15+H18+H20+H23</f>
        <v>0</v>
      </c>
      <c r="I25" s="83"/>
      <c r="J25" s="83">
        <f>J11+J15+J18+J20+J23</f>
        <v>180008820</v>
      </c>
      <c r="K25" s="83">
        <f>K11+K15+K18+K20+K23</f>
        <v>51500</v>
      </c>
      <c r="M25" s="261">
        <f>SUM(M9:M24)</f>
        <v>66066740</v>
      </c>
      <c r="N25" s="262">
        <f>SUM(N9:N24)</f>
        <v>18957.457675753227</v>
      </c>
      <c r="P25" s="307" t="s">
        <v>99</v>
      </c>
      <c r="Q25" s="307">
        <f>Q7+Q11+Q15+Q18+Q20+Q23</f>
        <v>49945</v>
      </c>
      <c r="R25" s="311">
        <f>K25-Q25</f>
        <v>1555</v>
      </c>
    </row>
    <row r="26" spans="1:18" x14ac:dyDescent="0.25">
      <c r="A26" s="84" t="s">
        <v>22</v>
      </c>
      <c r="B26" s="85"/>
      <c r="C26" s="85"/>
      <c r="D26" s="86"/>
      <c r="E26" s="87"/>
      <c r="F26" s="88"/>
      <c r="G26" s="89"/>
      <c r="H26" s="89"/>
      <c r="I26" s="12"/>
      <c r="J26" s="13"/>
      <c r="K26" s="14"/>
      <c r="M26" s="250"/>
      <c r="N26" s="251"/>
      <c r="P26" s="265"/>
      <c r="Q26" s="265"/>
    </row>
    <row r="27" spans="1:18" x14ac:dyDescent="0.25">
      <c r="A27" s="90" t="s">
        <v>23</v>
      </c>
      <c r="B27" s="91"/>
      <c r="C27" s="91"/>
      <c r="D27" s="92"/>
      <c r="E27" s="93"/>
      <c r="F27" s="94"/>
      <c r="G27" s="94"/>
      <c r="H27" s="94"/>
      <c r="I27" s="95"/>
      <c r="J27" s="15"/>
      <c r="K27" s="16"/>
      <c r="M27" s="250"/>
      <c r="N27" s="251"/>
      <c r="P27" s="265"/>
      <c r="Q27" s="265"/>
    </row>
    <row r="28" spans="1:18" x14ac:dyDescent="0.25">
      <c r="A28" s="289" t="s">
        <v>24</v>
      </c>
      <c r="B28" s="290"/>
      <c r="C28" s="290"/>
      <c r="D28" s="290"/>
      <c r="E28" s="290"/>
      <c r="F28" s="290"/>
      <c r="G28" s="290"/>
      <c r="H28" s="290"/>
      <c r="I28" s="96"/>
      <c r="J28" s="97"/>
      <c r="K28" s="98"/>
      <c r="M28" s="250"/>
      <c r="N28" s="251"/>
      <c r="P28" s="265"/>
      <c r="Q28" s="265"/>
    </row>
    <row r="29" spans="1:18" x14ac:dyDescent="0.25">
      <c r="A29" s="50" t="s">
        <v>25</v>
      </c>
      <c r="B29" s="25" t="s">
        <v>26</v>
      </c>
      <c r="C29" s="25">
        <v>30</v>
      </c>
      <c r="D29" s="51">
        <v>50</v>
      </c>
      <c r="E29" s="51"/>
      <c r="F29" s="27"/>
      <c r="G29" s="26">
        <f>H29*3485</f>
        <v>52275000</v>
      </c>
      <c r="H29" s="27">
        <v>15000</v>
      </c>
      <c r="I29" s="30">
        <v>71600</v>
      </c>
      <c r="J29" s="31">
        <f t="shared" ref="J29:K31" si="5">E29+G29</f>
        <v>52275000</v>
      </c>
      <c r="K29" s="32">
        <f t="shared" si="5"/>
        <v>15000</v>
      </c>
      <c r="M29" s="250"/>
      <c r="N29" s="251"/>
      <c r="P29" s="265"/>
      <c r="Q29" s="265"/>
    </row>
    <row r="30" spans="1:18" x14ac:dyDescent="0.25">
      <c r="A30" s="50" t="s">
        <v>27</v>
      </c>
      <c r="B30" s="25">
        <v>100</v>
      </c>
      <c r="C30" s="25"/>
      <c r="D30" s="51">
        <v>100</v>
      </c>
      <c r="E30" s="51"/>
      <c r="F30" s="27"/>
      <c r="G30" s="26">
        <f t="shared" ref="G30:G31" si="6">H30*3485</f>
        <v>34850000</v>
      </c>
      <c r="H30" s="27">
        <v>10000</v>
      </c>
      <c r="I30" s="30">
        <v>71600</v>
      </c>
      <c r="J30" s="31">
        <f t="shared" si="5"/>
        <v>34850000</v>
      </c>
      <c r="K30" s="32">
        <f t="shared" si="5"/>
        <v>10000</v>
      </c>
      <c r="M30" s="250"/>
      <c r="N30" s="251"/>
      <c r="P30" s="265"/>
      <c r="Q30" s="265"/>
    </row>
    <row r="31" spans="1:18" x14ac:dyDescent="0.25">
      <c r="A31" s="99" t="s">
        <v>28</v>
      </c>
      <c r="B31" s="67"/>
      <c r="C31" s="67">
        <v>1</v>
      </c>
      <c r="D31" s="68">
        <v>3000</v>
      </c>
      <c r="E31" s="68"/>
      <c r="F31" s="69"/>
      <c r="G31" s="26">
        <f t="shared" si="6"/>
        <v>52275000</v>
      </c>
      <c r="H31" s="69">
        <v>15000</v>
      </c>
      <c r="I31" s="30">
        <v>75700</v>
      </c>
      <c r="J31" s="31">
        <f t="shared" si="5"/>
        <v>52275000</v>
      </c>
      <c r="K31" s="32">
        <f t="shared" si="5"/>
        <v>15000</v>
      </c>
      <c r="M31" s="250"/>
      <c r="N31" s="251"/>
      <c r="P31" s="265"/>
      <c r="Q31" s="265"/>
    </row>
    <row r="32" spans="1:18" x14ac:dyDescent="0.25">
      <c r="A32" s="100" t="s">
        <v>29</v>
      </c>
      <c r="B32" s="101"/>
      <c r="C32" s="101"/>
      <c r="D32" s="102"/>
      <c r="E32" s="103"/>
      <c r="F32" s="104"/>
      <c r="G32" s="104">
        <f>SUM(G29:G31)</f>
        <v>139400000</v>
      </c>
      <c r="H32" s="104">
        <f>SUM(H29:H31)</f>
        <v>40000</v>
      </c>
      <c r="I32" s="21"/>
      <c r="J32" s="105">
        <f>SUM(J29:J31)</f>
        <v>139400000</v>
      </c>
      <c r="K32" s="105">
        <f>SUM(K29:K31)</f>
        <v>40000</v>
      </c>
      <c r="M32" s="250">
        <f>N32*3485</f>
        <v>69700000</v>
      </c>
      <c r="N32" s="251">
        <v>20000</v>
      </c>
      <c r="P32" s="265">
        <f>Q32*3485</f>
        <v>69700000</v>
      </c>
      <c r="Q32" s="309">
        <v>20000</v>
      </c>
    </row>
    <row r="33" spans="1:17" x14ac:dyDescent="0.25">
      <c r="A33" s="106" t="s">
        <v>30</v>
      </c>
      <c r="B33" s="107"/>
      <c r="C33" s="107"/>
      <c r="D33" s="108"/>
      <c r="E33" s="109"/>
      <c r="F33" s="110"/>
      <c r="G33" s="110"/>
      <c r="H33" s="110"/>
      <c r="I33" s="111"/>
      <c r="J33" s="112"/>
      <c r="K33" s="113"/>
      <c r="M33" s="250"/>
      <c r="N33" s="251"/>
      <c r="P33" s="265"/>
      <c r="Q33" s="265"/>
    </row>
    <row r="34" spans="1:17" x14ac:dyDescent="0.25">
      <c r="A34" s="114" t="s">
        <v>45</v>
      </c>
      <c r="B34" s="115"/>
      <c r="C34" s="115"/>
      <c r="D34" s="116"/>
      <c r="E34" s="117">
        <f>F34*2660</f>
        <v>0</v>
      </c>
      <c r="F34" s="118"/>
      <c r="G34" s="26">
        <f t="shared" ref="G34:G37" si="7">H34*3485</f>
        <v>17425000</v>
      </c>
      <c r="H34" s="118">
        <v>5000</v>
      </c>
      <c r="I34" s="119">
        <v>71600</v>
      </c>
      <c r="J34" s="31">
        <f>E34+G34</f>
        <v>17425000</v>
      </c>
      <c r="K34" s="59">
        <f>F34+H34</f>
        <v>5000</v>
      </c>
      <c r="M34" s="250">
        <f>N34*3485</f>
        <v>17425000</v>
      </c>
      <c r="N34" s="251">
        <v>5000</v>
      </c>
      <c r="P34" s="265">
        <f>Q34*3485</f>
        <v>17425000</v>
      </c>
      <c r="Q34" s="265">
        <v>5000</v>
      </c>
    </row>
    <row r="35" spans="1:17" x14ac:dyDescent="0.25">
      <c r="A35" s="120" t="s">
        <v>46</v>
      </c>
      <c r="B35" s="121"/>
      <c r="C35" s="121"/>
      <c r="D35" s="122"/>
      <c r="E35" s="122"/>
      <c r="F35" s="123"/>
      <c r="G35" s="122"/>
      <c r="H35" s="123"/>
      <c r="I35" s="124"/>
      <c r="J35" s="125"/>
      <c r="K35" s="126"/>
      <c r="M35" s="250"/>
      <c r="N35" s="251"/>
      <c r="P35" s="265"/>
      <c r="Q35" s="265"/>
    </row>
    <row r="36" spans="1:17" x14ac:dyDescent="0.25">
      <c r="A36" s="127" t="s">
        <v>31</v>
      </c>
      <c r="B36" s="25"/>
      <c r="C36" s="25">
        <v>25</v>
      </c>
      <c r="D36" s="51">
        <v>3000</v>
      </c>
      <c r="E36" s="128"/>
      <c r="F36" s="27"/>
      <c r="G36" s="26">
        <f t="shared" si="7"/>
        <v>261375000</v>
      </c>
      <c r="H36" s="27">
        <v>75000</v>
      </c>
      <c r="I36" s="129">
        <v>72100</v>
      </c>
      <c r="J36" s="22">
        <f>E36+G36</f>
        <v>261375000</v>
      </c>
      <c r="K36" s="23">
        <f>F36+H36</f>
        <v>75000</v>
      </c>
      <c r="M36" s="250">
        <f>N36*3485</f>
        <v>0</v>
      </c>
      <c r="N36" s="251"/>
      <c r="P36" s="265">
        <f>Q36*3485</f>
        <v>0</v>
      </c>
      <c r="Q36" s="265"/>
    </row>
    <row r="37" spans="1:17" ht="25.5" x14ac:dyDescent="0.25">
      <c r="A37" s="127" t="s">
        <v>32</v>
      </c>
      <c r="B37" s="25"/>
      <c r="C37" s="25">
        <v>1</v>
      </c>
      <c r="D37" s="51">
        <v>35000</v>
      </c>
      <c r="E37" s="128"/>
      <c r="F37" s="27"/>
      <c r="G37" s="26">
        <f t="shared" si="7"/>
        <v>121975000</v>
      </c>
      <c r="H37" s="27">
        <v>35000</v>
      </c>
      <c r="I37" s="129" t="s">
        <v>33</v>
      </c>
      <c r="J37" s="22">
        <f>E37+G37</f>
        <v>121975000</v>
      </c>
      <c r="K37" s="23">
        <f>F37+H37</f>
        <v>35000</v>
      </c>
      <c r="M37" s="250"/>
      <c r="N37" s="251"/>
      <c r="P37" s="265"/>
      <c r="Q37" s="265"/>
    </row>
    <row r="38" spans="1:17" x14ac:dyDescent="0.25">
      <c r="A38" s="100" t="s">
        <v>29</v>
      </c>
      <c r="B38" s="101"/>
      <c r="C38" s="101"/>
      <c r="D38" s="102"/>
      <c r="E38" s="103"/>
      <c r="F38" s="104"/>
      <c r="G38" s="104">
        <f>SUM(G36:G37)</f>
        <v>383350000</v>
      </c>
      <c r="H38" s="104">
        <f>SUM(H36:H37)</f>
        <v>110000</v>
      </c>
      <c r="I38" s="21"/>
      <c r="J38" s="105">
        <f>SUM(J36:J37)</f>
        <v>383350000</v>
      </c>
      <c r="K38" s="105">
        <f>SUM(K36:K37)</f>
        <v>110000</v>
      </c>
      <c r="M38" s="250">
        <f>N38*3485</f>
        <v>278800000</v>
      </c>
      <c r="N38" s="251">
        <v>80000</v>
      </c>
      <c r="P38" s="265">
        <f>Q38*3485</f>
        <v>278800000</v>
      </c>
      <c r="Q38" s="265">
        <v>80000</v>
      </c>
    </row>
    <row r="39" spans="1:17" x14ac:dyDescent="0.25">
      <c r="A39" s="120" t="s">
        <v>34</v>
      </c>
      <c r="B39" s="121"/>
      <c r="C39" s="121"/>
      <c r="D39" s="122"/>
      <c r="E39" s="122"/>
      <c r="F39" s="123"/>
      <c r="G39" s="122"/>
      <c r="H39" s="123"/>
      <c r="I39" s="124"/>
      <c r="J39" s="125"/>
      <c r="K39" s="126"/>
      <c r="M39" s="250"/>
      <c r="N39" s="251"/>
      <c r="P39" s="265"/>
      <c r="Q39" s="265"/>
    </row>
    <row r="40" spans="1:17" ht="39" customHeight="1" x14ac:dyDescent="0.25">
      <c r="A40" s="276" t="s">
        <v>47</v>
      </c>
      <c r="B40" s="277"/>
      <c r="C40" s="25">
        <v>6</v>
      </c>
      <c r="D40" s="51">
        <v>1666.6</v>
      </c>
      <c r="E40" s="128"/>
      <c r="F40" s="27"/>
      <c r="G40" s="26">
        <f t="shared" ref="G40:G45" si="8">H40*3485</f>
        <v>24395000</v>
      </c>
      <c r="H40" s="27">
        <v>7000</v>
      </c>
      <c r="I40" s="129" t="s">
        <v>33</v>
      </c>
      <c r="J40" s="22">
        <f>E40+G40</f>
        <v>24395000</v>
      </c>
      <c r="K40" s="59">
        <f>F40+H40</f>
        <v>7000</v>
      </c>
      <c r="M40" s="250">
        <f>N40*3485</f>
        <v>12197500</v>
      </c>
      <c r="N40" s="251">
        <v>3500</v>
      </c>
      <c r="P40" s="265">
        <f>Q40*3485</f>
        <v>12197500</v>
      </c>
      <c r="Q40" s="265">
        <v>3500</v>
      </c>
    </row>
    <row r="41" spans="1:17" x14ac:dyDescent="0.25">
      <c r="A41" s="130" t="s">
        <v>35</v>
      </c>
      <c r="B41" s="131"/>
      <c r="C41" s="131"/>
      <c r="D41" s="132"/>
      <c r="E41" s="133"/>
      <c r="F41" s="134"/>
      <c r="G41" s="133"/>
      <c r="H41" s="134"/>
      <c r="I41" s="135"/>
      <c r="J41" s="136"/>
      <c r="K41" s="137"/>
      <c r="M41" s="250"/>
      <c r="N41" s="251"/>
      <c r="P41" s="265"/>
      <c r="Q41" s="265"/>
    </row>
    <row r="42" spans="1:17" x14ac:dyDescent="0.25">
      <c r="A42" s="50" t="s">
        <v>48</v>
      </c>
      <c r="B42" s="138"/>
      <c r="C42" s="138">
        <v>1</v>
      </c>
      <c r="D42" s="139">
        <v>7000</v>
      </c>
      <c r="E42" s="140"/>
      <c r="F42" s="141"/>
      <c r="G42" s="26">
        <f t="shared" si="8"/>
        <v>24395000</v>
      </c>
      <c r="H42" s="143">
        <v>7000</v>
      </c>
      <c r="I42" s="144">
        <v>71300</v>
      </c>
      <c r="J42" s="72">
        <f t="shared" ref="J42:K44" si="9">E42+G42</f>
        <v>24395000</v>
      </c>
      <c r="K42" s="73">
        <f t="shared" si="9"/>
        <v>7000</v>
      </c>
      <c r="M42" s="252">
        <f t="shared" ref="M42:M44" si="10">N42*3485</f>
        <v>0</v>
      </c>
      <c r="N42" s="253">
        <v>0</v>
      </c>
      <c r="P42" s="265">
        <f t="shared" ref="P42:P44" si="11">Q42*3485</f>
        <v>0</v>
      </c>
      <c r="Q42" s="265">
        <v>0</v>
      </c>
    </row>
    <row r="43" spans="1:17" ht="63.75" x14ac:dyDescent="0.25">
      <c r="A43" s="61" t="s">
        <v>56</v>
      </c>
      <c r="B43" s="145">
        <v>5</v>
      </c>
      <c r="C43" s="145">
        <v>1</v>
      </c>
      <c r="D43" s="146">
        <v>61000</v>
      </c>
      <c r="E43" s="128"/>
      <c r="F43" s="147"/>
      <c r="G43" s="26">
        <f t="shared" si="8"/>
        <v>1062925000</v>
      </c>
      <c r="H43" s="147">
        <v>305000</v>
      </c>
      <c r="I43" s="148" t="s">
        <v>49</v>
      </c>
      <c r="J43" s="72">
        <f t="shared" si="9"/>
        <v>1062925000</v>
      </c>
      <c r="K43" s="73">
        <f t="shared" si="9"/>
        <v>305000</v>
      </c>
      <c r="M43" s="254">
        <f t="shared" si="10"/>
        <v>348500000</v>
      </c>
      <c r="N43" s="255">
        <v>100000</v>
      </c>
      <c r="P43" s="265">
        <f t="shared" si="11"/>
        <v>348500000</v>
      </c>
      <c r="Q43" s="265">
        <v>100000</v>
      </c>
    </row>
    <row r="44" spans="1:17" x14ac:dyDescent="0.25">
      <c r="A44" s="149" t="s">
        <v>59</v>
      </c>
      <c r="B44" s="150"/>
      <c r="C44" s="150"/>
      <c r="D44" s="151"/>
      <c r="E44" s="142"/>
      <c r="F44" s="152"/>
      <c r="G44" s="26">
        <f t="shared" si="8"/>
        <v>6662971500</v>
      </c>
      <c r="H44" s="147">
        <v>1911900</v>
      </c>
      <c r="I44" s="148"/>
      <c r="J44" s="72">
        <f t="shared" si="9"/>
        <v>6662971500</v>
      </c>
      <c r="K44" s="73">
        <f t="shared" si="9"/>
        <v>1911900</v>
      </c>
      <c r="M44" s="254">
        <f t="shared" si="10"/>
        <v>3485000000</v>
      </c>
      <c r="N44" s="255">
        <v>1000000</v>
      </c>
      <c r="P44" s="265">
        <f t="shared" si="11"/>
        <v>3485000000</v>
      </c>
      <c r="Q44" s="265">
        <v>1000000</v>
      </c>
    </row>
    <row r="45" spans="1:17" hidden="1" x14ac:dyDescent="0.25">
      <c r="A45" s="153" t="s">
        <v>36</v>
      </c>
      <c r="B45" s="150">
        <v>1</v>
      </c>
      <c r="C45" s="150">
        <v>6</v>
      </c>
      <c r="D45" s="142">
        <v>2400</v>
      </c>
      <c r="E45" s="142"/>
      <c r="F45" s="154"/>
      <c r="G45" s="26">
        <f t="shared" si="8"/>
        <v>0</v>
      </c>
      <c r="H45" s="154"/>
      <c r="I45" s="119">
        <v>61100</v>
      </c>
      <c r="J45" s="72">
        <f t="shared" ref="J45:K45" si="12">E45+G45</f>
        <v>0</v>
      </c>
      <c r="K45" s="73">
        <f t="shared" si="12"/>
        <v>0</v>
      </c>
      <c r="M45" s="250"/>
      <c r="N45" s="251"/>
      <c r="P45" s="265"/>
      <c r="Q45" s="265"/>
    </row>
    <row r="46" spans="1:17" x14ac:dyDescent="0.25">
      <c r="A46" s="100" t="s">
        <v>29</v>
      </c>
      <c r="B46" s="101"/>
      <c r="C46" s="101"/>
      <c r="D46" s="102"/>
      <c r="E46" s="103"/>
      <c r="F46" s="104"/>
      <c r="G46" s="104">
        <f>SUM(G42:G45)</f>
        <v>7750291500</v>
      </c>
      <c r="H46" s="104">
        <f>SUM(H42:H45)</f>
        <v>2223900</v>
      </c>
      <c r="I46" s="21"/>
      <c r="J46" s="105">
        <f>SUM(J42:J45)</f>
        <v>7750291500</v>
      </c>
      <c r="K46" s="225">
        <f>SUM(K42:K45)</f>
        <v>2223900</v>
      </c>
      <c r="M46" s="250">
        <f>SUM(M42:M45)</f>
        <v>3833500000</v>
      </c>
      <c r="N46" s="251">
        <f>SUM(N42:N45)</f>
        <v>1100000</v>
      </c>
      <c r="P46" s="265">
        <f>SUM(P42:P45)</f>
        <v>3833500000</v>
      </c>
      <c r="Q46" s="265">
        <f>SUM(Q42:Q45)</f>
        <v>1100000</v>
      </c>
    </row>
    <row r="47" spans="1:17" hidden="1" x14ac:dyDescent="0.25">
      <c r="A47" s="155" t="s">
        <v>37</v>
      </c>
      <c r="B47" s="156"/>
      <c r="C47" s="156"/>
      <c r="D47" s="157"/>
      <c r="E47" s="133"/>
      <c r="F47" s="158"/>
      <c r="G47" s="133"/>
      <c r="H47" s="158"/>
      <c r="I47" s="135"/>
      <c r="J47" s="136"/>
      <c r="K47" s="137"/>
      <c r="M47" s="250"/>
      <c r="N47" s="251"/>
      <c r="P47" s="265"/>
      <c r="Q47" s="265"/>
    </row>
    <row r="48" spans="1:17" hidden="1" x14ac:dyDescent="0.25">
      <c r="A48" s="159"/>
      <c r="B48" s="160"/>
      <c r="C48" s="160"/>
      <c r="D48" s="128"/>
      <c r="E48" s="128"/>
      <c r="F48" s="128"/>
      <c r="G48" s="26">
        <f t="shared" ref="G48:G50" si="13">H48*3485</f>
        <v>0</v>
      </c>
      <c r="H48" s="128"/>
      <c r="I48" s="30">
        <v>63100</v>
      </c>
      <c r="J48" s="22">
        <f>E48+G48</f>
        <v>0</v>
      </c>
      <c r="K48" s="23">
        <f>F47+H48</f>
        <v>0</v>
      </c>
      <c r="M48" s="250">
        <f>+(K48+K50)-494000</f>
        <v>-94000</v>
      </c>
      <c r="N48" s="251"/>
      <c r="P48" s="265">
        <f>+(N48+N50)-494000</f>
        <v>-294000</v>
      </c>
      <c r="Q48" s="265"/>
    </row>
    <row r="49" spans="1:17" x14ac:dyDescent="0.25">
      <c r="A49" s="155" t="s">
        <v>38</v>
      </c>
      <c r="B49" s="156"/>
      <c r="C49" s="156"/>
      <c r="D49" s="157"/>
      <c r="E49" s="133"/>
      <c r="F49" s="158"/>
      <c r="G49" s="133"/>
      <c r="H49" s="134"/>
      <c r="I49" s="135"/>
      <c r="J49" s="136"/>
      <c r="K49" s="137"/>
      <c r="M49" s="250"/>
      <c r="N49" s="251"/>
      <c r="P49" s="265"/>
      <c r="Q49" s="265"/>
    </row>
    <row r="50" spans="1:17" x14ac:dyDescent="0.25">
      <c r="A50" s="162"/>
      <c r="B50" s="76"/>
      <c r="C50" s="76"/>
      <c r="D50" s="140"/>
      <c r="E50" s="140"/>
      <c r="F50" s="140"/>
      <c r="G50" s="26">
        <f t="shared" si="13"/>
        <v>1394000000</v>
      </c>
      <c r="H50" s="163">
        <v>400000</v>
      </c>
      <c r="I50" s="164">
        <v>61100</v>
      </c>
      <c r="J50" s="165">
        <f>E50+G50</f>
        <v>1394000000</v>
      </c>
      <c r="K50" s="166">
        <f>F49+H50</f>
        <v>400000</v>
      </c>
      <c r="M50" s="250">
        <f>N50*3485</f>
        <v>697000000</v>
      </c>
      <c r="N50" s="251">
        <v>200000</v>
      </c>
      <c r="P50" s="265">
        <f>Q50*3485</f>
        <v>697000000</v>
      </c>
      <c r="Q50" s="265">
        <v>200000</v>
      </c>
    </row>
    <row r="51" spans="1:17" ht="15.75" thickBot="1" x14ac:dyDescent="0.3">
      <c r="A51" s="167" t="s">
        <v>39</v>
      </c>
      <c r="B51" s="168"/>
      <c r="C51" s="168"/>
      <c r="D51" s="169"/>
      <c r="E51" s="170"/>
      <c r="F51" s="170"/>
      <c r="G51" s="170">
        <f>G32+G34+G38+G40+G46+G48+G50</f>
        <v>9708861500</v>
      </c>
      <c r="H51" s="170">
        <f>H32+H34+H38+H40+H46+H48+H50</f>
        <v>2785900</v>
      </c>
      <c r="I51" s="170"/>
      <c r="J51" s="170">
        <f>J32+J34+J38+J40+J46+J48+J50</f>
        <v>9708861500</v>
      </c>
      <c r="K51" s="171">
        <f>K32+K34+K38+K40+K46+K48+K50</f>
        <v>2785900</v>
      </c>
      <c r="M51" s="259">
        <f>M32+M34+M38+M40+M46+M50</f>
        <v>4908622500</v>
      </c>
      <c r="N51" s="260">
        <f>N32+N34+N38+N40+N46+N50</f>
        <v>1408500</v>
      </c>
      <c r="O51" s="161"/>
      <c r="P51" s="265">
        <f>P32+P34+P38+P40+P46+P50</f>
        <v>4908622500</v>
      </c>
      <c r="Q51" s="265">
        <f>Q32+Q34+Q38+Q40+Q46+Q50</f>
        <v>1408500</v>
      </c>
    </row>
    <row r="52" spans="1:17" ht="15.75" thickBot="1" x14ac:dyDescent="0.3">
      <c r="A52" s="172" t="s">
        <v>40</v>
      </c>
      <c r="B52" s="173"/>
      <c r="C52" s="173"/>
      <c r="D52" s="174"/>
      <c r="E52" s="175"/>
      <c r="F52" s="175"/>
      <c r="G52" s="175"/>
      <c r="H52" s="175"/>
      <c r="I52" s="176"/>
      <c r="J52" s="175">
        <f>J25+J51</f>
        <v>9888870320</v>
      </c>
      <c r="K52" s="177">
        <f>K25+K51</f>
        <v>2837400</v>
      </c>
      <c r="M52" s="257">
        <f>M25+M51</f>
        <v>4974689240</v>
      </c>
      <c r="N52" s="258">
        <f>N25+N51</f>
        <v>1427457.4576757532</v>
      </c>
      <c r="P52" s="265" t="e">
        <f>P25+P51</f>
        <v>#VALUE!</v>
      </c>
      <c r="Q52" s="265">
        <f>Q25+Q51</f>
        <v>1458445</v>
      </c>
    </row>
    <row r="53" spans="1:17" ht="15.75" thickBot="1" x14ac:dyDescent="0.3">
      <c r="A53" s="178"/>
      <c r="B53" s="179"/>
      <c r="C53" s="179"/>
      <c r="D53" s="180"/>
      <c r="E53" s="180"/>
      <c r="F53" s="181"/>
      <c r="G53" s="181"/>
      <c r="H53" s="181"/>
      <c r="I53" s="182"/>
      <c r="J53" s="183"/>
      <c r="K53" s="183"/>
      <c r="M53" s="249"/>
      <c r="N53" s="249"/>
    </row>
    <row r="54" spans="1:17" x14ac:dyDescent="0.25">
      <c r="A54" s="184" t="s">
        <v>41</v>
      </c>
      <c r="B54" s="185"/>
      <c r="C54" s="185"/>
      <c r="D54" s="186"/>
      <c r="E54" s="187" t="s">
        <v>8</v>
      </c>
      <c r="F54" s="188" t="s">
        <v>10</v>
      </c>
      <c r="G54" s="181"/>
      <c r="H54" s="181"/>
      <c r="I54" s="182"/>
      <c r="J54" s="183"/>
      <c r="K54" s="183"/>
    </row>
    <row r="55" spans="1:17" x14ac:dyDescent="0.25">
      <c r="A55" s="189" t="s">
        <v>42</v>
      </c>
      <c r="B55" s="190"/>
      <c r="C55" s="190"/>
      <c r="D55" s="230"/>
      <c r="E55" s="230">
        <f>J25</f>
        <v>180008820</v>
      </c>
      <c r="F55" s="231">
        <f>K25</f>
        <v>51500</v>
      </c>
      <c r="G55" s="191"/>
      <c r="H55" s="191"/>
      <c r="I55" s="182"/>
      <c r="J55" s="192"/>
      <c r="K55" s="192"/>
    </row>
    <row r="56" spans="1:17" x14ac:dyDescent="0.25">
      <c r="A56" s="189" t="s">
        <v>61</v>
      </c>
      <c r="B56" s="190"/>
      <c r="C56" s="190"/>
      <c r="D56" s="232"/>
      <c r="E56" s="233">
        <f>J51</f>
        <v>9708861500</v>
      </c>
      <c r="F56" s="234">
        <f>K51-K44</f>
        <v>874000</v>
      </c>
      <c r="G56" s="193"/>
      <c r="H56" s="193"/>
      <c r="I56" s="182"/>
      <c r="J56" s="192"/>
      <c r="K56" s="192"/>
      <c r="N56" s="248">
        <v>6183000</v>
      </c>
    </row>
    <row r="57" spans="1:17" x14ac:dyDescent="0.25">
      <c r="A57" s="235" t="s">
        <v>58</v>
      </c>
      <c r="B57" s="236"/>
      <c r="C57" s="236"/>
      <c r="D57" s="237"/>
      <c r="E57" s="238">
        <f>SUM(E55:E56)</f>
        <v>9888870320</v>
      </c>
      <c r="F57" s="239">
        <f>SUM(F55:F56)</f>
        <v>925500</v>
      </c>
      <c r="G57" s="193"/>
      <c r="H57" s="193"/>
      <c r="I57" s="182"/>
      <c r="J57" s="192"/>
      <c r="K57" s="192"/>
      <c r="N57" s="248">
        <v>-4271100</v>
      </c>
      <c r="O57" s="265">
        <f>SUM(N56:N57)</f>
        <v>1911900</v>
      </c>
    </row>
    <row r="58" spans="1:17" x14ac:dyDescent="0.25">
      <c r="A58" s="226" t="s">
        <v>50</v>
      </c>
      <c r="B58" s="227"/>
      <c r="C58" s="227"/>
      <c r="D58" s="228"/>
      <c r="E58" s="228"/>
      <c r="F58" s="229">
        <f>K44</f>
        <v>1911900</v>
      </c>
      <c r="G58" s="191"/>
      <c r="H58" s="191"/>
      <c r="I58" s="182"/>
      <c r="J58" s="192"/>
      <c r="K58" s="192"/>
      <c r="N58" s="248">
        <v>1200000</v>
      </c>
    </row>
    <row r="59" spans="1:17" x14ac:dyDescent="0.25">
      <c r="A59" s="266" t="s">
        <v>65</v>
      </c>
      <c r="B59" s="267"/>
      <c r="C59" s="267"/>
      <c r="D59" s="268"/>
      <c r="E59" s="268"/>
      <c r="F59" s="269">
        <f>274500+129595.95</f>
        <v>404095.95</v>
      </c>
      <c r="G59" s="191"/>
      <c r="H59" s="191"/>
      <c r="I59" s="182"/>
      <c r="J59" s="192"/>
      <c r="K59" s="192"/>
    </row>
    <row r="60" spans="1:17" x14ac:dyDescent="0.25">
      <c r="A60" s="244" t="s">
        <v>43</v>
      </c>
      <c r="B60" s="245"/>
      <c r="C60" s="245"/>
      <c r="D60" s="246"/>
      <c r="E60" s="246"/>
      <c r="F60" s="247">
        <f>F56+F58+F59</f>
        <v>3189995.95</v>
      </c>
      <c r="G60" s="191"/>
      <c r="H60" s="191"/>
      <c r="I60" s="182"/>
      <c r="J60" s="192"/>
      <c r="K60" s="192"/>
      <c r="N60" s="248">
        <f>SUM(N56:N58)</f>
        <v>3111900</v>
      </c>
    </row>
    <row r="61" spans="1:17" ht="15.75" thickBot="1" x14ac:dyDescent="0.3">
      <c r="A61" s="240" t="s">
        <v>40</v>
      </c>
      <c r="B61" s="241"/>
      <c r="C61" s="241"/>
      <c r="D61" s="242"/>
      <c r="E61" s="194">
        <f>SUM(E55:E58)</f>
        <v>19777740640</v>
      </c>
      <c r="F61" s="195">
        <f>F57+F58+F59</f>
        <v>3241495.95</v>
      </c>
      <c r="G61" s="191"/>
      <c r="H61" s="191"/>
      <c r="I61" s="196"/>
      <c r="J61" s="197"/>
      <c r="K61" s="198"/>
    </row>
    <row r="62" spans="1:17" x14ac:dyDescent="0.25">
      <c r="A62" s="199"/>
      <c r="D62" s="200"/>
      <c r="E62" s="200"/>
      <c r="F62" s="201"/>
      <c r="G62" s="201"/>
      <c r="H62" s="201"/>
      <c r="I62" s="202"/>
      <c r="J62" s="203"/>
      <c r="K62" s="203"/>
    </row>
    <row r="63" spans="1:17" x14ac:dyDescent="0.25">
      <c r="A63" s="264" t="s">
        <v>64</v>
      </c>
      <c r="D63" s="200"/>
      <c r="E63" s="200"/>
      <c r="F63" s="204"/>
      <c r="I63" s="263" t="s">
        <v>44</v>
      </c>
      <c r="J63" s="204"/>
      <c r="K63" s="203"/>
    </row>
    <row r="64" spans="1:17" x14ac:dyDescent="0.25">
      <c r="A64" s="278" t="s">
        <v>54</v>
      </c>
      <c r="B64" s="278"/>
      <c r="C64" s="278"/>
      <c r="D64" s="278"/>
      <c r="E64" s="278"/>
      <c r="F64" s="278"/>
      <c r="G64" s="278"/>
      <c r="I64" s="202"/>
      <c r="J64" s="203"/>
      <c r="K64" s="203"/>
    </row>
    <row r="65" spans="1:11" ht="40.5" customHeight="1" x14ac:dyDescent="0.25">
      <c r="A65" s="278" t="s">
        <v>57</v>
      </c>
      <c r="B65" s="278"/>
      <c r="C65" s="278"/>
      <c r="D65" s="278"/>
      <c r="E65" s="278"/>
      <c r="F65" s="278"/>
      <c r="G65" s="278"/>
      <c r="I65" s="202"/>
      <c r="J65" s="203"/>
      <c r="K65" s="203"/>
    </row>
    <row r="66" spans="1:11" ht="27" customHeight="1" x14ac:dyDescent="0.25">
      <c r="A66" s="278" t="s">
        <v>60</v>
      </c>
      <c r="B66" s="278"/>
      <c r="C66" s="278"/>
      <c r="D66" s="278"/>
      <c r="E66" s="278"/>
      <c r="F66" s="278"/>
      <c r="G66" s="278"/>
      <c r="H66" s="161"/>
      <c r="I66" s="202"/>
      <c r="J66" s="203"/>
      <c r="K66" s="203"/>
    </row>
    <row r="67" spans="1:11" x14ac:dyDescent="0.25">
      <c r="A67" s="199"/>
      <c r="D67" s="200"/>
      <c r="E67" s="200"/>
      <c r="I67" s="202"/>
      <c r="J67" s="203"/>
      <c r="K67" s="203"/>
    </row>
    <row r="68" spans="1:11" x14ac:dyDescent="0.25">
      <c r="A68" s="199"/>
      <c r="D68" s="200"/>
      <c r="E68" s="200"/>
      <c r="I68" s="202"/>
      <c r="J68" s="203"/>
      <c r="K68" s="203"/>
    </row>
    <row r="69" spans="1:11" x14ac:dyDescent="0.25">
      <c r="A69" s="199"/>
      <c r="D69" s="200"/>
      <c r="E69" s="200"/>
      <c r="I69" s="202"/>
      <c r="J69" s="203"/>
      <c r="K69" s="203"/>
    </row>
    <row r="70" spans="1:11" x14ac:dyDescent="0.25">
      <c r="A70" s="199"/>
      <c r="D70" s="200"/>
      <c r="E70" s="200"/>
      <c r="I70" s="202"/>
      <c r="J70" s="203"/>
      <c r="K70" s="203"/>
    </row>
    <row r="71" spans="1:11" x14ac:dyDescent="0.25">
      <c r="A71" s="199"/>
      <c r="D71" s="200"/>
      <c r="E71" s="200"/>
      <c r="I71" s="202"/>
      <c r="J71" s="203"/>
      <c r="K71" s="203"/>
    </row>
    <row r="72" spans="1:11" x14ac:dyDescent="0.25">
      <c r="A72" s="199"/>
      <c r="D72" s="200"/>
      <c r="E72" s="200"/>
      <c r="I72" s="202"/>
      <c r="J72" s="203"/>
      <c r="K72" s="203"/>
    </row>
    <row r="73" spans="1:11" x14ac:dyDescent="0.25">
      <c r="A73" s="199"/>
      <c r="D73" s="200"/>
      <c r="E73" s="200"/>
      <c r="I73" s="202"/>
      <c r="J73" s="203"/>
      <c r="K73" s="203"/>
    </row>
    <row r="74" spans="1:11" x14ac:dyDescent="0.25">
      <c r="A74" s="199"/>
      <c r="D74" s="200"/>
      <c r="E74" s="200"/>
      <c r="I74" s="202"/>
      <c r="J74" s="203"/>
      <c r="K74" s="203"/>
    </row>
    <row r="75" spans="1:11" x14ac:dyDescent="0.25">
      <c r="A75" s="205"/>
      <c r="B75" s="206"/>
      <c r="C75" s="206"/>
      <c r="D75" s="207"/>
      <c r="E75" s="207"/>
      <c r="F75" s="208"/>
      <c r="G75" s="208"/>
      <c r="H75" s="208"/>
      <c r="I75" s="182"/>
      <c r="J75" s="209"/>
      <c r="K75" s="209"/>
    </row>
    <row r="76" spans="1:11" x14ac:dyDescent="0.25">
      <c r="A76" s="210"/>
      <c r="B76" s="211"/>
      <c r="C76" s="211"/>
      <c r="D76" s="212"/>
      <c r="E76" s="213"/>
      <c r="F76" s="214"/>
      <c r="G76" s="214"/>
      <c r="H76" s="214"/>
      <c r="I76" s="182"/>
      <c r="J76" s="209"/>
      <c r="K76" s="209"/>
    </row>
    <row r="77" spans="1:11" x14ac:dyDescent="0.25">
      <c r="A77" s="215"/>
      <c r="B77" s="216"/>
      <c r="C77" s="216"/>
      <c r="D77" s="217"/>
      <c r="E77" s="217"/>
      <c r="F77" s="218"/>
      <c r="G77" s="218"/>
      <c r="H77" s="218"/>
      <c r="I77" s="182"/>
      <c r="J77" s="209"/>
      <c r="K77" s="209"/>
    </row>
    <row r="78" spans="1:11" x14ac:dyDescent="0.25">
      <c r="A78" s="219"/>
      <c r="B78" s="182"/>
      <c r="C78" s="182"/>
      <c r="D78" s="213"/>
      <c r="E78" s="213"/>
      <c r="F78" s="220"/>
      <c r="G78" s="220"/>
      <c r="H78" s="220"/>
      <c r="I78" s="182"/>
      <c r="J78" s="209"/>
      <c r="K78" s="209"/>
    </row>
    <row r="79" spans="1:11" x14ac:dyDescent="0.25">
      <c r="A79" s="221"/>
      <c r="B79" s="222"/>
      <c r="C79" s="222"/>
      <c r="D79" s="223"/>
      <c r="E79" s="223"/>
      <c r="F79" s="181"/>
      <c r="G79" s="181"/>
      <c r="H79" s="181"/>
      <c r="I79" s="182"/>
      <c r="J79" s="209"/>
      <c r="K79" s="209"/>
    </row>
    <row r="80" spans="1:11" x14ac:dyDescent="0.25">
      <c r="A80" s="221"/>
      <c r="B80" s="222"/>
      <c r="C80" s="222"/>
      <c r="D80" s="223"/>
      <c r="E80" s="223"/>
      <c r="F80" s="181"/>
      <c r="G80" s="181"/>
      <c r="H80" s="181"/>
      <c r="I80" s="182"/>
      <c r="J80" s="209"/>
      <c r="K80" s="209"/>
    </row>
    <row r="81" spans="1:11" x14ac:dyDescent="0.25">
      <c r="A81" s="221"/>
      <c r="B81" s="222"/>
      <c r="C81" s="222"/>
      <c r="D81" s="223"/>
      <c r="E81" s="223"/>
      <c r="F81" s="181"/>
      <c r="G81" s="181"/>
      <c r="H81" s="181"/>
      <c r="I81" s="182"/>
      <c r="J81" s="209"/>
      <c r="K81" s="209"/>
    </row>
    <row r="82" spans="1:11" x14ac:dyDescent="0.25">
      <c r="A82" s="221"/>
      <c r="B82" s="222"/>
      <c r="C82" s="222"/>
      <c r="D82" s="223"/>
      <c r="E82" s="223"/>
      <c r="F82" s="181"/>
      <c r="G82" s="181"/>
      <c r="H82" s="181"/>
      <c r="I82" s="182"/>
      <c r="J82" s="209"/>
      <c r="K82" s="209"/>
    </row>
    <row r="83" spans="1:11" x14ac:dyDescent="0.25">
      <c r="A83" s="221"/>
      <c r="B83" s="222"/>
      <c r="C83" s="222"/>
      <c r="D83" s="223"/>
      <c r="E83" s="223"/>
      <c r="F83" s="181"/>
      <c r="G83" s="181"/>
      <c r="H83" s="181"/>
      <c r="I83" s="182"/>
      <c r="J83" s="209"/>
      <c r="K83" s="209"/>
    </row>
    <row r="84" spans="1:11" x14ac:dyDescent="0.25">
      <c r="A84" s="221"/>
      <c r="B84" s="222"/>
      <c r="C84" s="222"/>
      <c r="D84" s="223"/>
      <c r="E84" s="223"/>
      <c r="F84" s="181"/>
      <c r="G84" s="181"/>
      <c r="H84" s="181"/>
      <c r="I84" s="182"/>
      <c r="J84" s="209"/>
      <c r="K84" s="209"/>
    </row>
    <row r="85" spans="1:11" x14ac:dyDescent="0.25">
      <c r="A85" s="221"/>
      <c r="B85" s="222"/>
      <c r="C85" s="222"/>
      <c r="D85" s="223"/>
      <c r="E85" s="223"/>
      <c r="F85" s="181"/>
      <c r="G85" s="181"/>
      <c r="H85" s="181"/>
      <c r="I85" s="182"/>
      <c r="J85" s="209"/>
      <c r="K85" s="209"/>
    </row>
    <row r="86" spans="1:11" x14ac:dyDescent="0.25">
      <c r="A86" s="221"/>
      <c r="B86" s="222"/>
      <c r="C86" s="222"/>
      <c r="D86" s="223"/>
      <c r="E86" s="223"/>
      <c r="F86" s="181"/>
      <c r="G86" s="181"/>
      <c r="H86" s="181"/>
      <c r="I86" s="182"/>
      <c r="J86" s="209"/>
      <c r="K86" s="209"/>
    </row>
    <row r="87" spans="1:11" x14ac:dyDescent="0.25">
      <c r="A87" s="221"/>
      <c r="B87" s="222"/>
      <c r="C87" s="222"/>
      <c r="D87" s="223"/>
      <c r="E87" s="223"/>
      <c r="F87" s="181"/>
      <c r="G87" s="181"/>
      <c r="H87" s="181"/>
      <c r="I87" s="182"/>
      <c r="J87" s="209"/>
      <c r="K87" s="209"/>
    </row>
    <row r="88" spans="1:11" x14ac:dyDescent="0.25">
      <c r="A88" s="221"/>
      <c r="B88" s="222"/>
      <c r="C88" s="222"/>
      <c r="D88" s="223"/>
      <c r="E88" s="223"/>
      <c r="F88" s="181"/>
      <c r="G88" s="181"/>
      <c r="H88" s="181"/>
      <c r="I88" s="182"/>
      <c r="J88" s="209"/>
      <c r="K88" s="209"/>
    </row>
    <row r="89" spans="1:11" x14ac:dyDescent="0.25">
      <c r="A89" s="221"/>
      <c r="B89" s="222"/>
      <c r="C89" s="222"/>
      <c r="D89" s="223"/>
      <c r="E89" s="223"/>
      <c r="F89" s="181"/>
      <c r="G89" s="181"/>
      <c r="H89" s="181"/>
      <c r="I89" s="182"/>
      <c r="J89" s="209"/>
      <c r="K89" s="209"/>
    </row>
    <row r="90" spans="1:11" x14ac:dyDescent="0.25">
      <c r="A90" s="221"/>
      <c r="B90" s="222"/>
      <c r="C90" s="222"/>
      <c r="D90" s="223"/>
      <c r="E90" s="223"/>
      <c r="F90" s="181"/>
      <c r="G90" s="181"/>
      <c r="H90" s="181"/>
      <c r="I90" s="224"/>
      <c r="J90" s="209"/>
      <c r="K90" s="209"/>
    </row>
    <row r="91" spans="1:11" x14ac:dyDescent="0.25">
      <c r="A91" s="221"/>
      <c r="B91" s="222"/>
      <c r="C91" s="222"/>
      <c r="D91" s="223"/>
      <c r="E91" s="223"/>
      <c r="F91" s="181"/>
      <c r="G91" s="181"/>
      <c r="H91" s="181"/>
      <c r="I91" s="224"/>
      <c r="J91" s="209"/>
      <c r="K91" s="209"/>
    </row>
    <row r="92" spans="1:11" x14ac:dyDescent="0.25">
      <c r="A92" s="221"/>
      <c r="B92" s="222"/>
      <c r="C92" s="222"/>
      <c r="D92" s="223"/>
      <c r="E92" s="223"/>
      <c r="F92" s="181"/>
      <c r="G92" s="181"/>
      <c r="H92" s="181"/>
      <c r="I92" s="224"/>
      <c r="J92" s="209"/>
      <c r="K92" s="209"/>
    </row>
    <row r="93" spans="1:11" x14ac:dyDescent="0.25">
      <c r="A93" s="221"/>
      <c r="B93" s="222"/>
      <c r="C93" s="222"/>
      <c r="D93" s="223"/>
      <c r="E93" s="223"/>
      <c r="F93" s="181"/>
      <c r="G93" s="181"/>
      <c r="H93" s="181"/>
      <c r="I93" s="224"/>
      <c r="J93" s="209"/>
      <c r="K93" s="209"/>
    </row>
    <row r="94" spans="1:11" x14ac:dyDescent="0.25">
      <c r="A94" s="221"/>
      <c r="B94" s="222"/>
      <c r="C94" s="222"/>
      <c r="D94" s="223"/>
      <c r="E94" s="223"/>
      <c r="F94" s="181"/>
      <c r="G94" s="181"/>
      <c r="H94" s="181"/>
      <c r="I94" s="224"/>
      <c r="J94" s="209"/>
      <c r="K94" s="209"/>
    </row>
    <row r="95" spans="1:11" x14ac:dyDescent="0.25">
      <c r="A95" s="221"/>
      <c r="B95" s="222"/>
      <c r="C95" s="222"/>
      <c r="D95" s="223"/>
      <c r="E95" s="223"/>
      <c r="F95" s="181"/>
      <c r="G95" s="181"/>
      <c r="H95" s="181"/>
      <c r="I95" s="224"/>
      <c r="J95" s="209"/>
      <c r="K95" s="209"/>
    </row>
    <row r="96" spans="1:11" x14ac:dyDescent="0.25">
      <c r="A96" s="221"/>
      <c r="B96" s="222"/>
      <c r="C96" s="222"/>
      <c r="D96" s="223"/>
      <c r="E96" s="223"/>
      <c r="F96" s="181"/>
      <c r="G96" s="181"/>
      <c r="H96" s="181"/>
      <c r="I96" s="224"/>
      <c r="J96" s="209"/>
      <c r="K96" s="209"/>
    </row>
    <row r="97" spans="1:11" x14ac:dyDescent="0.25">
      <c r="A97" s="221"/>
      <c r="B97" s="222"/>
      <c r="C97" s="222"/>
      <c r="D97" s="223"/>
      <c r="E97" s="223"/>
      <c r="F97" s="181"/>
      <c r="G97" s="181"/>
      <c r="H97" s="181"/>
      <c r="I97" s="224"/>
      <c r="J97" s="209"/>
      <c r="K97" s="209"/>
    </row>
    <row r="98" spans="1:11" x14ac:dyDescent="0.25">
      <c r="A98" s="221"/>
      <c r="B98" s="222"/>
      <c r="C98" s="222"/>
      <c r="D98" s="223"/>
      <c r="E98" s="223"/>
      <c r="F98" s="181"/>
      <c r="G98" s="181"/>
      <c r="H98" s="181"/>
      <c r="I98" s="224"/>
      <c r="J98" s="209"/>
      <c r="K98" s="209"/>
    </row>
    <row r="99" spans="1:11" x14ac:dyDescent="0.25">
      <c r="A99" s="221"/>
      <c r="B99" s="222"/>
      <c r="C99" s="222"/>
      <c r="D99" s="223"/>
      <c r="E99" s="223"/>
      <c r="F99" s="181"/>
      <c r="G99" s="181"/>
      <c r="H99" s="181"/>
      <c r="I99" s="224"/>
      <c r="J99" s="209"/>
      <c r="K99" s="209"/>
    </row>
    <row r="100" spans="1:11" x14ac:dyDescent="0.25">
      <c r="A100" s="221"/>
      <c r="B100" s="222"/>
      <c r="C100" s="222"/>
      <c r="D100" s="223"/>
      <c r="E100" s="223"/>
      <c r="F100" s="181"/>
      <c r="G100" s="181"/>
      <c r="H100" s="181"/>
      <c r="I100" s="224"/>
      <c r="J100" s="209"/>
      <c r="K100" s="209"/>
    </row>
    <row r="101" spans="1:11" x14ac:dyDescent="0.25">
      <c r="A101" s="221"/>
      <c r="B101" s="222"/>
      <c r="C101" s="222"/>
      <c r="D101" s="223"/>
      <c r="E101" s="223"/>
      <c r="F101" s="181"/>
      <c r="G101" s="181"/>
      <c r="H101" s="181"/>
      <c r="I101" s="224"/>
      <c r="J101" s="209"/>
      <c r="K101" s="209"/>
    </row>
    <row r="102" spans="1:11" x14ac:dyDescent="0.25">
      <c r="A102" s="221"/>
      <c r="B102" s="222"/>
      <c r="C102" s="222"/>
      <c r="D102" s="223"/>
      <c r="E102" s="223"/>
      <c r="F102" s="181"/>
      <c r="G102" s="181"/>
      <c r="H102" s="181"/>
      <c r="I102" s="224"/>
      <c r="J102" s="209"/>
      <c r="K102" s="209"/>
    </row>
    <row r="103" spans="1:11" x14ac:dyDescent="0.25">
      <c r="A103" s="221"/>
      <c r="B103" s="222"/>
      <c r="C103" s="222"/>
      <c r="D103" s="223"/>
      <c r="E103" s="223"/>
      <c r="F103" s="181"/>
      <c r="G103" s="181"/>
      <c r="H103" s="181"/>
      <c r="I103" s="224"/>
      <c r="J103" s="209"/>
      <c r="K103" s="209"/>
    </row>
    <row r="104" spans="1:11" x14ac:dyDescent="0.25">
      <c r="A104" s="221"/>
      <c r="B104" s="222"/>
      <c r="C104" s="222"/>
      <c r="D104" s="223"/>
      <c r="E104" s="223"/>
      <c r="F104" s="181"/>
      <c r="G104" s="181"/>
      <c r="H104" s="181"/>
      <c r="I104" s="224"/>
      <c r="J104" s="209"/>
      <c r="K104" s="209"/>
    </row>
    <row r="105" spans="1:11" x14ac:dyDescent="0.25">
      <c r="A105" s="221"/>
      <c r="B105" s="222"/>
      <c r="C105" s="222"/>
      <c r="D105" s="223"/>
      <c r="E105" s="223"/>
      <c r="F105" s="181"/>
      <c r="G105" s="181"/>
      <c r="H105" s="181"/>
      <c r="I105" s="224"/>
      <c r="J105" s="209"/>
      <c r="K105" s="209"/>
    </row>
    <row r="106" spans="1:11" x14ac:dyDescent="0.25">
      <c r="A106" s="221"/>
      <c r="B106" s="222"/>
      <c r="C106" s="222"/>
      <c r="D106" s="223"/>
      <c r="E106" s="223"/>
      <c r="F106" s="181"/>
      <c r="G106" s="181"/>
      <c r="H106" s="181"/>
      <c r="I106" s="224"/>
      <c r="J106" s="209"/>
      <c r="K106" s="209"/>
    </row>
    <row r="107" spans="1:11" x14ac:dyDescent="0.25">
      <c r="A107" s="221"/>
      <c r="B107" s="222"/>
      <c r="C107" s="222"/>
      <c r="D107" s="223"/>
      <c r="E107" s="223"/>
      <c r="F107" s="181"/>
      <c r="G107" s="181"/>
      <c r="H107" s="181"/>
      <c r="I107" s="224"/>
      <c r="J107" s="209"/>
      <c r="K107" s="209"/>
    </row>
    <row r="108" spans="1:11" x14ac:dyDescent="0.25">
      <c r="A108" s="221"/>
      <c r="B108" s="222"/>
      <c r="C108" s="222"/>
      <c r="D108" s="223"/>
      <c r="E108" s="223"/>
      <c r="F108" s="181"/>
      <c r="G108" s="181"/>
      <c r="H108" s="181"/>
      <c r="I108" s="224"/>
      <c r="J108" s="209"/>
      <c r="K108" s="209"/>
    </row>
    <row r="109" spans="1:11" x14ac:dyDescent="0.25">
      <c r="A109" s="221"/>
      <c r="B109" s="222"/>
      <c r="C109" s="222"/>
      <c r="D109" s="223"/>
      <c r="E109" s="223"/>
      <c r="F109" s="181"/>
      <c r="G109" s="181"/>
      <c r="H109" s="181"/>
      <c r="I109" s="224"/>
      <c r="J109" s="209"/>
      <c r="K109" s="209"/>
    </row>
    <row r="110" spans="1:11" x14ac:dyDescent="0.25">
      <c r="A110" s="221"/>
      <c r="B110" s="222"/>
      <c r="C110" s="222"/>
      <c r="D110" s="223"/>
      <c r="E110" s="223"/>
      <c r="F110" s="181"/>
      <c r="G110" s="181"/>
      <c r="H110" s="181"/>
      <c r="I110" s="224"/>
      <c r="J110" s="209"/>
      <c r="K110" s="209"/>
    </row>
    <row r="111" spans="1:11" x14ac:dyDescent="0.25">
      <c r="A111" s="221"/>
      <c r="B111" s="222"/>
      <c r="C111" s="222"/>
      <c r="D111" s="223"/>
      <c r="E111" s="223"/>
      <c r="F111" s="181"/>
      <c r="G111" s="181"/>
      <c r="H111" s="181"/>
      <c r="I111" s="224"/>
      <c r="J111" s="209"/>
      <c r="K111" s="209"/>
    </row>
    <row r="112" spans="1:11" x14ac:dyDescent="0.25">
      <c r="A112" s="221"/>
      <c r="B112" s="222"/>
      <c r="C112" s="222"/>
      <c r="D112" s="223"/>
      <c r="E112" s="223"/>
      <c r="F112" s="181"/>
      <c r="G112" s="181"/>
      <c r="H112" s="181"/>
      <c r="I112" s="224"/>
      <c r="J112" s="209"/>
      <c r="K112" s="209"/>
    </row>
    <row r="113" spans="1:11" x14ac:dyDescent="0.25">
      <c r="A113" s="221"/>
      <c r="B113" s="222"/>
      <c r="C113" s="222"/>
      <c r="D113" s="223"/>
      <c r="E113" s="223"/>
      <c r="F113" s="181"/>
      <c r="G113" s="181"/>
      <c r="H113" s="181"/>
      <c r="I113" s="224"/>
      <c r="J113" s="209"/>
      <c r="K113" s="209"/>
    </row>
    <row r="114" spans="1:11" x14ac:dyDescent="0.25">
      <c r="A114" s="221"/>
      <c r="B114" s="222"/>
      <c r="C114" s="222"/>
      <c r="D114" s="223"/>
      <c r="E114" s="223"/>
      <c r="F114" s="181"/>
      <c r="G114" s="181"/>
      <c r="H114" s="181"/>
      <c r="I114" s="224"/>
      <c r="J114" s="209"/>
      <c r="K114" s="209"/>
    </row>
    <row r="115" spans="1:11" x14ac:dyDescent="0.25">
      <c r="A115" s="221"/>
      <c r="B115" s="222"/>
      <c r="C115" s="222"/>
      <c r="D115" s="223"/>
      <c r="E115" s="223"/>
      <c r="F115" s="181"/>
      <c r="G115" s="181"/>
      <c r="H115" s="181"/>
      <c r="I115" s="224"/>
      <c r="J115" s="209"/>
      <c r="K115" s="209"/>
    </row>
    <row r="116" spans="1:11" x14ac:dyDescent="0.25">
      <c r="A116" s="221"/>
      <c r="B116" s="222"/>
      <c r="C116" s="222"/>
      <c r="D116" s="223"/>
      <c r="E116" s="223"/>
      <c r="F116" s="181"/>
      <c r="G116" s="181"/>
      <c r="H116" s="181"/>
      <c r="I116" s="224"/>
      <c r="J116" s="209"/>
      <c r="K116" s="209"/>
    </row>
    <row r="117" spans="1:11" x14ac:dyDescent="0.25">
      <c r="A117" s="221"/>
      <c r="B117" s="222"/>
      <c r="C117" s="222"/>
      <c r="D117" s="223"/>
      <c r="E117" s="223"/>
      <c r="F117" s="181"/>
      <c r="G117" s="181"/>
      <c r="H117" s="181"/>
      <c r="I117" s="224"/>
      <c r="J117" s="209"/>
      <c r="K117" s="209"/>
    </row>
    <row r="118" spans="1:11" x14ac:dyDescent="0.25">
      <c r="A118" s="221"/>
      <c r="B118" s="222"/>
      <c r="C118" s="222"/>
      <c r="D118" s="223"/>
      <c r="E118" s="223"/>
      <c r="F118" s="181"/>
      <c r="G118" s="181"/>
      <c r="H118" s="181"/>
      <c r="I118" s="224"/>
      <c r="J118" s="209"/>
      <c r="K118" s="209"/>
    </row>
    <row r="119" spans="1:11" x14ac:dyDescent="0.25">
      <c r="A119" s="221"/>
      <c r="B119" s="222"/>
      <c r="C119" s="222"/>
      <c r="D119" s="223"/>
      <c r="E119" s="223"/>
      <c r="F119" s="181"/>
      <c r="G119" s="181"/>
      <c r="H119" s="181"/>
      <c r="I119" s="224"/>
      <c r="J119" s="209"/>
      <c r="K119" s="209"/>
    </row>
    <row r="120" spans="1:11" x14ac:dyDescent="0.25">
      <c r="A120" s="221"/>
      <c r="B120" s="222"/>
      <c r="C120" s="222"/>
      <c r="D120" s="223"/>
      <c r="E120" s="223"/>
      <c r="F120" s="181"/>
      <c r="G120" s="181"/>
      <c r="H120" s="181"/>
      <c r="I120" s="224"/>
      <c r="J120" s="209"/>
      <c r="K120" s="209"/>
    </row>
    <row r="121" spans="1:11" x14ac:dyDescent="0.25">
      <c r="A121" s="221"/>
      <c r="B121" s="222"/>
      <c r="C121" s="222"/>
      <c r="D121" s="223"/>
      <c r="E121" s="223"/>
      <c r="F121" s="181"/>
      <c r="G121" s="181"/>
      <c r="H121" s="181"/>
      <c r="I121" s="224"/>
      <c r="J121" s="209"/>
      <c r="K121" s="209"/>
    </row>
    <row r="122" spans="1:11" x14ac:dyDescent="0.25">
      <c r="A122" s="221"/>
      <c r="B122" s="222"/>
      <c r="C122" s="222"/>
      <c r="D122" s="223"/>
      <c r="E122" s="223"/>
      <c r="F122" s="181"/>
      <c r="G122" s="181"/>
      <c r="H122" s="181"/>
      <c r="I122" s="224"/>
      <c r="J122" s="209"/>
      <c r="K122" s="209"/>
    </row>
    <row r="123" spans="1:11" x14ac:dyDescent="0.25">
      <c r="A123" s="221"/>
      <c r="B123" s="222"/>
      <c r="C123" s="222"/>
      <c r="D123" s="223"/>
      <c r="E123" s="223"/>
      <c r="F123" s="181"/>
      <c r="G123" s="181"/>
      <c r="H123" s="181"/>
      <c r="I123" s="224"/>
      <c r="J123" s="209"/>
      <c r="K123" s="209"/>
    </row>
    <row r="124" spans="1:11" x14ac:dyDescent="0.25">
      <c r="A124" s="221"/>
      <c r="B124" s="222"/>
      <c r="C124" s="222"/>
      <c r="D124" s="223"/>
      <c r="E124" s="223"/>
      <c r="F124" s="181"/>
      <c r="G124" s="181"/>
      <c r="H124" s="181"/>
      <c r="I124" s="224"/>
      <c r="J124" s="209"/>
      <c r="K124" s="209"/>
    </row>
    <row r="125" spans="1:11" x14ac:dyDescent="0.25">
      <c r="A125" s="221"/>
      <c r="B125" s="222"/>
      <c r="C125" s="222"/>
      <c r="D125" s="223"/>
      <c r="E125" s="223"/>
      <c r="F125" s="181"/>
      <c r="G125" s="181"/>
      <c r="H125" s="181"/>
      <c r="I125" s="224"/>
      <c r="J125" s="209"/>
      <c r="K125" s="209"/>
    </row>
    <row r="126" spans="1:11" x14ac:dyDescent="0.25">
      <c r="A126" s="221"/>
      <c r="B126" s="222"/>
      <c r="C126" s="222"/>
      <c r="D126" s="223"/>
      <c r="E126" s="223"/>
      <c r="F126" s="181"/>
      <c r="G126" s="181"/>
      <c r="H126" s="181"/>
      <c r="I126" s="224"/>
      <c r="J126" s="209"/>
      <c r="K126" s="209"/>
    </row>
    <row r="127" spans="1:11" x14ac:dyDescent="0.25">
      <c r="A127" s="221"/>
      <c r="B127" s="222"/>
      <c r="C127" s="222"/>
      <c r="D127" s="223"/>
      <c r="E127" s="223"/>
      <c r="F127" s="181"/>
      <c r="G127" s="181"/>
      <c r="H127" s="181"/>
      <c r="I127" s="224"/>
      <c r="J127" s="209"/>
      <c r="K127" s="209"/>
    </row>
    <row r="128" spans="1:11" x14ac:dyDescent="0.25">
      <c r="A128" s="221"/>
      <c r="B128" s="222"/>
      <c r="C128" s="222"/>
      <c r="D128" s="223"/>
      <c r="E128" s="223"/>
      <c r="F128" s="181"/>
      <c r="G128" s="181"/>
      <c r="H128" s="181"/>
      <c r="I128" s="224"/>
      <c r="J128" s="209"/>
      <c r="K128" s="209"/>
    </row>
    <row r="129" spans="1:11" x14ac:dyDescent="0.25">
      <c r="A129" s="221"/>
      <c r="B129" s="222"/>
      <c r="C129" s="222"/>
      <c r="D129" s="223"/>
      <c r="E129" s="223"/>
      <c r="F129" s="181"/>
      <c r="G129" s="181"/>
      <c r="H129" s="181"/>
      <c r="I129" s="224"/>
      <c r="J129" s="209"/>
      <c r="K129" s="209"/>
    </row>
    <row r="130" spans="1:11" x14ac:dyDescent="0.25">
      <c r="A130" s="221"/>
      <c r="B130" s="222"/>
      <c r="C130" s="222"/>
      <c r="D130" s="223"/>
      <c r="E130" s="223"/>
      <c r="F130" s="181"/>
      <c r="G130" s="181"/>
      <c r="H130" s="181"/>
      <c r="I130" s="224"/>
      <c r="J130" s="209"/>
      <c r="K130" s="209"/>
    </row>
    <row r="131" spans="1:11" x14ac:dyDescent="0.25">
      <c r="A131" s="221"/>
      <c r="B131" s="222"/>
      <c r="C131" s="222"/>
      <c r="D131" s="223"/>
      <c r="E131" s="223"/>
      <c r="F131" s="181"/>
      <c r="G131" s="181"/>
      <c r="H131" s="181"/>
      <c r="I131" s="224"/>
      <c r="J131" s="209"/>
      <c r="K131" s="209"/>
    </row>
    <row r="132" spans="1:11" x14ac:dyDescent="0.25">
      <c r="A132" s="221"/>
      <c r="B132" s="222"/>
      <c r="C132" s="222"/>
      <c r="D132" s="223"/>
      <c r="E132" s="223"/>
      <c r="F132" s="181"/>
      <c r="G132" s="181"/>
      <c r="H132" s="181"/>
      <c r="I132" s="224"/>
      <c r="J132" s="209"/>
      <c r="K132" s="209"/>
    </row>
    <row r="133" spans="1:11" x14ac:dyDescent="0.25">
      <c r="A133" s="221"/>
      <c r="B133" s="222"/>
      <c r="C133" s="222"/>
      <c r="D133" s="223"/>
      <c r="E133" s="223"/>
      <c r="F133" s="181"/>
      <c r="G133" s="181"/>
      <c r="H133" s="181"/>
      <c r="I133" s="224"/>
      <c r="J133" s="209"/>
      <c r="K133" s="209"/>
    </row>
    <row r="134" spans="1:11" x14ac:dyDescent="0.25">
      <c r="A134" s="221"/>
      <c r="B134" s="222"/>
      <c r="C134" s="222"/>
      <c r="D134" s="223"/>
      <c r="E134" s="223"/>
      <c r="F134" s="181"/>
      <c r="G134" s="181"/>
      <c r="H134" s="181"/>
      <c r="I134" s="224"/>
      <c r="J134" s="209"/>
      <c r="K134" s="209"/>
    </row>
    <row r="135" spans="1:11" x14ac:dyDescent="0.25">
      <c r="A135" s="221"/>
      <c r="B135" s="222"/>
      <c r="C135" s="222"/>
      <c r="D135" s="223"/>
      <c r="E135" s="223"/>
      <c r="F135" s="181"/>
      <c r="G135" s="181"/>
      <c r="H135" s="181"/>
      <c r="I135" s="224"/>
      <c r="J135" s="209"/>
      <c r="K135" s="209"/>
    </row>
    <row r="136" spans="1:11" x14ac:dyDescent="0.25">
      <c r="A136" s="221"/>
      <c r="B136" s="222"/>
      <c r="C136" s="222"/>
      <c r="D136" s="223"/>
      <c r="E136" s="223"/>
      <c r="F136" s="181"/>
      <c r="G136" s="181"/>
      <c r="H136" s="181"/>
      <c r="I136" s="224"/>
      <c r="J136" s="209"/>
      <c r="K136" s="209"/>
    </row>
    <row r="137" spans="1:11" x14ac:dyDescent="0.25">
      <c r="A137" s="221"/>
      <c r="B137" s="222"/>
      <c r="C137" s="222"/>
      <c r="D137" s="223"/>
      <c r="E137" s="223"/>
      <c r="F137" s="181"/>
      <c r="G137" s="181"/>
      <c r="H137" s="181"/>
      <c r="I137" s="224"/>
      <c r="J137" s="209"/>
      <c r="K137" s="209"/>
    </row>
    <row r="138" spans="1:11" x14ac:dyDescent="0.25">
      <c r="A138" s="221"/>
      <c r="B138" s="222"/>
      <c r="C138" s="222"/>
      <c r="D138" s="223"/>
      <c r="E138" s="223"/>
      <c r="F138" s="181"/>
      <c r="G138" s="181"/>
      <c r="H138" s="181"/>
      <c r="I138" s="224"/>
      <c r="J138" s="209"/>
      <c r="K138" s="209"/>
    </row>
    <row r="139" spans="1:11" x14ac:dyDescent="0.25">
      <c r="A139" s="221"/>
      <c r="B139" s="222"/>
      <c r="C139" s="222"/>
      <c r="D139" s="223"/>
      <c r="E139" s="223"/>
      <c r="F139" s="181"/>
      <c r="G139" s="181"/>
      <c r="H139" s="181"/>
      <c r="I139" s="224"/>
      <c r="J139" s="209"/>
      <c r="K139" s="209"/>
    </row>
    <row r="140" spans="1:11" x14ac:dyDescent="0.25">
      <c r="A140" s="221"/>
      <c r="B140" s="222"/>
      <c r="C140" s="222"/>
      <c r="D140" s="223"/>
      <c r="E140" s="223"/>
      <c r="F140" s="181"/>
      <c r="G140" s="181"/>
      <c r="H140" s="181"/>
      <c r="I140" s="224"/>
      <c r="J140" s="209"/>
      <c r="K140" s="209"/>
    </row>
    <row r="141" spans="1:11" x14ac:dyDescent="0.25">
      <c r="A141" s="221"/>
      <c r="B141" s="222"/>
      <c r="C141" s="222"/>
      <c r="D141" s="223"/>
      <c r="E141" s="223"/>
      <c r="F141" s="181"/>
      <c r="G141" s="181"/>
      <c r="H141" s="181"/>
      <c r="I141" s="224"/>
      <c r="J141" s="209"/>
      <c r="K141" s="209"/>
    </row>
    <row r="142" spans="1:11" x14ac:dyDescent="0.25">
      <c r="A142" s="221"/>
      <c r="B142" s="222"/>
      <c r="C142" s="222"/>
      <c r="D142" s="223"/>
      <c r="E142" s="223"/>
      <c r="F142" s="181"/>
      <c r="G142" s="181"/>
      <c r="H142" s="181"/>
      <c r="I142" s="224"/>
      <c r="J142" s="209"/>
      <c r="K142" s="209"/>
    </row>
    <row r="143" spans="1:11" x14ac:dyDescent="0.25">
      <c r="A143" s="221"/>
      <c r="B143" s="222"/>
      <c r="C143" s="222"/>
      <c r="D143" s="223"/>
      <c r="E143" s="223"/>
      <c r="F143" s="181"/>
      <c r="G143" s="181"/>
      <c r="H143" s="181"/>
      <c r="I143" s="224"/>
      <c r="J143" s="209"/>
      <c r="K143" s="209"/>
    </row>
    <row r="144" spans="1:11" x14ac:dyDescent="0.25">
      <c r="A144" s="221"/>
      <c r="B144" s="222"/>
      <c r="C144" s="222"/>
      <c r="D144" s="223"/>
      <c r="E144" s="223"/>
      <c r="F144" s="181"/>
      <c r="G144" s="181"/>
      <c r="H144" s="181"/>
      <c r="I144" s="224"/>
      <c r="J144" s="209"/>
      <c r="K144" s="209"/>
    </row>
    <row r="145" spans="1:11" x14ac:dyDescent="0.25">
      <c r="A145" s="221"/>
      <c r="B145" s="222"/>
      <c r="C145" s="222"/>
      <c r="D145" s="223"/>
      <c r="E145" s="223"/>
      <c r="F145" s="181"/>
      <c r="G145" s="181"/>
      <c r="H145" s="181"/>
      <c r="I145" s="224"/>
      <c r="J145" s="209"/>
      <c r="K145" s="209"/>
    </row>
    <row r="146" spans="1:11" x14ac:dyDescent="0.25">
      <c r="A146" s="221"/>
      <c r="B146" s="222"/>
      <c r="C146" s="222"/>
      <c r="D146" s="223"/>
      <c r="E146" s="223"/>
      <c r="F146" s="181"/>
      <c r="G146" s="181"/>
      <c r="H146" s="181"/>
      <c r="I146" s="224"/>
      <c r="J146" s="209"/>
      <c r="K146" s="209"/>
    </row>
    <row r="147" spans="1:11" x14ac:dyDescent="0.25">
      <c r="A147" s="221"/>
      <c r="B147" s="222"/>
      <c r="C147" s="222"/>
      <c r="D147" s="223"/>
      <c r="E147" s="223"/>
      <c r="F147" s="181"/>
      <c r="G147" s="181"/>
      <c r="H147" s="181"/>
      <c r="I147" s="224"/>
      <c r="J147" s="209"/>
      <c r="K147" s="209"/>
    </row>
    <row r="148" spans="1:11" x14ac:dyDescent="0.25">
      <c r="A148" s="221"/>
      <c r="B148" s="222"/>
      <c r="C148" s="222"/>
      <c r="D148" s="223"/>
      <c r="E148" s="223"/>
      <c r="F148" s="181"/>
      <c r="G148" s="181"/>
      <c r="H148" s="181"/>
      <c r="I148" s="224"/>
      <c r="J148" s="209"/>
      <c r="K148" s="209"/>
    </row>
    <row r="149" spans="1:11" x14ac:dyDescent="0.25">
      <c r="A149" s="221"/>
      <c r="B149" s="222"/>
      <c r="C149" s="222"/>
      <c r="D149" s="223"/>
      <c r="E149" s="223"/>
      <c r="F149" s="181"/>
      <c r="G149" s="181"/>
      <c r="H149" s="181"/>
      <c r="I149" s="224"/>
      <c r="J149" s="209"/>
      <c r="K149" s="209"/>
    </row>
    <row r="150" spans="1:11" x14ac:dyDescent="0.25">
      <c r="A150" s="221"/>
      <c r="B150" s="222"/>
      <c r="C150" s="222"/>
      <c r="D150" s="223"/>
      <c r="E150" s="223"/>
      <c r="F150" s="181"/>
      <c r="G150" s="181"/>
      <c r="H150" s="181"/>
      <c r="I150" s="224"/>
      <c r="J150" s="209"/>
      <c r="K150" s="209"/>
    </row>
    <row r="151" spans="1:11" x14ac:dyDescent="0.25">
      <c r="A151" s="221"/>
      <c r="B151" s="222"/>
      <c r="C151" s="222"/>
      <c r="D151" s="223"/>
      <c r="E151" s="223"/>
      <c r="F151" s="181"/>
      <c r="G151" s="181"/>
      <c r="H151" s="181"/>
      <c r="I151" s="224"/>
      <c r="J151" s="209"/>
      <c r="K151" s="209"/>
    </row>
    <row r="152" spans="1:11" x14ac:dyDescent="0.25">
      <c r="A152" s="221"/>
      <c r="B152" s="222"/>
      <c r="C152" s="222"/>
      <c r="D152" s="223"/>
      <c r="E152" s="223"/>
      <c r="F152" s="181"/>
      <c r="G152" s="181"/>
      <c r="H152" s="181"/>
      <c r="I152" s="224"/>
      <c r="J152" s="209"/>
      <c r="K152" s="209"/>
    </row>
    <row r="153" spans="1:11" x14ac:dyDescent="0.25">
      <c r="A153" s="221"/>
      <c r="B153" s="222"/>
      <c r="C153" s="222"/>
      <c r="D153" s="223"/>
      <c r="E153" s="223"/>
      <c r="F153" s="181"/>
      <c r="G153" s="181"/>
      <c r="H153" s="181"/>
      <c r="I153" s="224"/>
      <c r="J153" s="209"/>
      <c r="K153" s="209"/>
    </row>
    <row r="154" spans="1:11" x14ac:dyDescent="0.25">
      <c r="A154" s="221"/>
      <c r="B154" s="222"/>
      <c r="C154" s="222"/>
      <c r="D154" s="223"/>
      <c r="E154" s="223"/>
      <c r="F154" s="181"/>
      <c r="G154" s="181"/>
      <c r="H154" s="181"/>
      <c r="I154" s="224"/>
      <c r="J154" s="209"/>
      <c r="K154" s="209"/>
    </row>
    <row r="155" spans="1:11" x14ac:dyDescent="0.25">
      <c r="A155" s="221"/>
      <c r="B155" s="222"/>
      <c r="C155" s="222"/>
      <c r="D155" s="223"/>
      <c r="E155" s="223"/>
      <c r="F155" s="181"/>
      <c r="G155" s="181"/>
      <c r="H155" s="181"/>
      <c r="I155" s="224"/>
      <c r="J155" s="209"/>
      <c r="K155" s="209"/>
    </row>
    <row r="156" spans="1:11" x14ac:dyDescent="0.25">
      <c r="A156" s="221"/>
      <c r="B156" s="222"/>
      <c r="C156" s="222"/>
      <c r="D156" s="223"/>
      <c r="E156" s="223"/>
      <c r="F156" s="181"/>
      <c r="G156" s="181"/>
      <c r="H156" s="181"/>
      <c r="I156" s="224"/>
      <c r="J156" s="209"/>
      <c r="K156" s="209"/>
    </row>
    <row r="157" spans="1:11" x14ac:dyDescent="0.25">
      <c r="A157" s="221"/>
      <c r="B157" s="222"/>
      <c r="C157" s="222"/>
      <c r="D157" s="223"/>
      <c r="E157" s="223"/>
      <c r="F157" s="181"/>
      <c r="G157" s="181"/>
      <c r="H157" s="181"/>
      <c r="I157" s="224"/>
      <c r="J157" s="209"/>
      <c r="K157" s="209"/>
    </row>
    <row r="158" spans="1:11" x14ac:dyDescent="0.25">
      <c r="A158" s="221"/>
      <c r="B158" s="222"/>
      <c r="C158" s="222"/>
      <c r="D158" s="223"/>
      <c r="E158" s="223"/>
      <c r="F158" s="181"/>
      <c r="G158" s="181"/>
      <c r="H158" s="181"/>
      <c r="I158" s="224"/>
      <c r="J158" s="209"/>
      <c r="K158" s="209"/>
    </row>
    <row r="159" spans="1:11" x14ac:dyDescent="0.25">
      <c r="A159" s="221"/>
      <c r="B159" s="222"/>
      <c r="C159" s="222"/>
      <c r="D159" s="223"/>
      <c r="E159" s="223"/>
      <c r="F159" s="181"/>
      <c r="G159" s="181"/>
      <c r="H159" s="181"/>
      <c r="I159" s="224"/>
      <c r="J159" s="209"/>
      <c r="K159" s="209"/>
    </row>
    <row r="160" spans="1:11" x14ac:dyDescent="0.25">
      <c r="A160" s="221"/>
      <c r="B160" s="222"/>
      <c r="C160" s="222"/>
      <c r="D160" s="223"/>
      <c r="E160" s="223"/>
      <c r="F160" s="181"/>
      <c r="G160" s="181"/>
      <c r="H160" s="181"/>
      <c r="I160" s="224"/>
      <c r="J160" s="209"/>
      <c r="K160" s="209"/>
    </row>
    <row r="161" spans="1:11" x14ac:dyDescent="0.25">
      <c r="A161" s="221"/>
      <c r="B161" s="222"/>
      <c r="C161" s="222"/>
      <c r="D161" s="223"/>
      <c r="E161" s="223"/>
      <c r="F161" s="181"/>
      <c r="G161" s="181"/>
      <c r="H161" s="181"/>
      <c r="I161" s="224"/>
      <c r="J161" s="209"/>
      <c r="K161" s="209"/>
    </row>
    <row r="162" spans="1:11" x14ac:dyDescent="0.25">
      <c r="A162" s="221"/>
      <c r="B162" s="222"/>
      <c r="C162" s="222"/>
      <c r="D162" s="223"/>
      <c r="E162" s="223"/>
      <c r="F162" s="181"/>
      <c r="G162" s="181"/>
      <c r="H162" s="181"/>
      <c r="I162" s="224"/>
      <c r="J162" s="209"/>
      <c r="K162" s="209"/>
    </row>
  </sheetData>
  <mergeCells count="16">
    <mergeCell ref="P3:Q3"/>
    <mergeCell ref="A40:B40"/>
    <mergeCell ref="A64:G64"/>
    <mergeCell ref="A65:G65"/>
    <mergeCell ref="A66:G66"/>
    <mergeCell ref="M3:N3"/>
    <mergeCell ref="A7:I7"/>
    <mergeCell ref="A12:I12"/>
    <mergeCell ref="A22:I22"/>
    <mergeCell ref="A28:H28"/>
    <mergeCell ref="A3:K3"/>
    <mergeCell ref="E4:F4"/>
    <mergeCell ref="G4:H4"/>
    <mergeCell ref="I4:I5"/>
    <mergeCell ref="J4:K4"/>
    <mergeCell ref="A6:F6"/>
  </mergeCells>
  <pageMargins left="0.25" right="0.25" top="0.36" bottom="0.25" header="0.3" footer="0.17"/>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workbookViewId="0">
      <selection activeCell="M19" sqref="M19"/>
    </sheetView>
  </sheetViews>
  <sheetFormatPr defaultRowHeight="15" x14ac:dyDescent="0.25"/>
  <cols>
    <col min="1" max="1" width="25.5703125" customWidth="1"/>
    <col min="5" max="5" width="13.140625" customWidth="1"/>
    <col min="9" max="9" width="12.5703125" customWidth="1"/>
    <col min="10" max="10" width="12" customWidth="1"/>
    <col min="12" max="12" width="2.7109375" customWidth="1"/>
    <col min="13" max="13" width="13" customWidth="1"/>
    <col min="14" max="14" width="11" customWidth="1"/>
    <col min="16" max="16" width="9.5703125" bestFit="1" customWidth="1"/>
  </cols>
  <sheetData>
    <row r="1" spans="1:16" ht="15.75" thickBot="1" x14ac:dyDescent="0.3">
      <c r="A1" s="291" t="s">
        <v>66</v>
      </c>
      <c r="B1" s="292"/>
      <c r="C1" s="292"/>
      <c r="D1" s="292"/>
      <c r="E1" s="292"/>
      <c r="F1" s="292"/>
      <c r="G1" s="292"/>
      <c r="H1" s="292"/>
      <c r="I1" s="292"/>
      <c r="J1" s="292"/>
      <c r="K1" s="292"/>
      <c r="M1" s="328" t="s">
        <v>96</v>
      </c>
      <c r="N1" s="328"/>
    </row>
    <row r="2" spans="1:16" x14ac:dyDescent="0.25">
      <c r="A2" s="1"/>
      <c r="B2" s="2"/>
      <c r="C2" s="2"/>
      <c r="D2" s="3"/>
      <c r="E2" s="293" t="s">
        <v>0</v>
      </c>
      <c r="F2" s="294"/>
      <c r="G2" s="295" t="s">
        <v>1</v>
      </c>
      <c r="H2" s="296"/>
      <c r="I2" s="297" t="s">
        <v>2</v>
      </c>
      <c r="J2" s="299" t="s">
        <v>3</v>
      </c>
      <c r="K2" s="300"/>
      <c r="M2" s="313"/>
      <c r="N2" s="314"/>
    </row>
    <row r="3" spans="1:16" ht="25.5" x14ac:dyDescent="0.25">
      <c r="A3" s="4" t="s">
        <v>4</v>
      </c>
      <c r="B3" s="5" t="s">
        <v>5</v>
      </c>
      <c r="C3" s="5" t="s">
        <v>6</v>
      </c>
      <c r="D3" s="6" t="s">
        <v>7</v>
      </c>
      <c r="E3" s="7" t="s">
        <v>8</v>
      </c>
      <c r="F3" s="8" t="s">
        <v>9</v>
      </c>
      <c r="G3" s="7" t="s">
        <v>8</v>
      </c>
      <c r="H3" s="8" t="s">
        <v>9</v>
      </c>
      <c r="I3" s="298"/>
      <c r="J3" s="9" t="s">
        <v>8</v>
      </c>
      <c r="K3" s="10" t="s">
        <v>10</v>
      </c>
      <c r="M3" s="315"/>
      <c r="N3" s="316"/>
    </row>
    <row r="4" spans="1:16" x14ac:dyDescent="0.25">
      <c r="A4" s="301" t="s">
        <v>11</v>
      </c>
      <c r="B4" s="302"/>
      <c r="C4" s="302"/>
      <c r="D4" s="302"/>
      <c r="E4" s="302"/>
      <c r="F4" s="302"/>
      <c r="G4" s="11"/>
      <c r="H4" s="11"/>
      <c r="I4" s="12"/>
      <c r="J4" s="13"/>
      <c r="K4" s="14"/>
      <c r="M4" s="315"/>
      <c r="N4" s="316"/>
    </row>
    <row r="5" spans="1:16" x14ac:dyDescent="0.25">
      <c r="A5" s="281" t="s">
        <v>12</v>
      </c>
      <c r="B5" s="282"/>
      <c r="C5" s="282"/>
      <c r="D5" s="282"/>
      <c r="E5" s="282"/>
      <c r="F5" s="282"/>
      <c r="G5" s="282"/>
      <c r="H5" s="282"/>
      <c r="I5" s="282"/>
      <c r="J5" s="15"/>
      <c r="K5" s="16"/>
      <c r="M5" s="317" t="s">
        <v>100</v>
      </c>
      <c r="N5" s="324">
        <v>11888</v>
      </c>
    </row>
    <row r="6" spans="1:16" x14ac:dyDescent="0.25">
      <c r="A6" s="17" t="s">
        <v>13</v>
      </c>
      <c r="B6" s="18"/>
      <c r="C6" s="18"/>
      <c r="D6" s="18"/>
      <c r="E6" s="18"/>
      <c r="F6" s="18"/>
      <c r="G6" s="19"/>
      <c r="H6" s="20"/>
      <c r="I6" s="21"/>
      <c r="J6" s="22"/>
      <c r="K6" s="23"/>
      <c r="M6" s="315"/>
      <c r="N6" s="316"/>
    </row>
    <row r="7" spans="1:16" x14ac:dyDescent="0.25">
      <c r="A7" s="24" t="s">
        <v>14</v>
      </c>
      <c r="B7" s="25">
        <v>3</v>
      </c>
      <c r="C7" s="25">
        <v>1</v>
      </c>
      <c r="D7" s="26">
        <v>2666.67</v>
      </c>
      <c r="E7" s="26">
        <v>52806320</v>
      </c>
      <c r="F7" s="27">
        <v>15000</v>
      </c>
      <c r="G7" s="28"/>
      <c r="H7" s="29"/>
      <c r="I7" s="30">
        <v>71600</v>
      </c>
      <c r="J7" s="31">
        <f t="shared" ref="J7:K8" si="0">E7+G7</f>
        <v>52806320</v>
      </c>
      <c r="K7" s="32">
        <f t="shared" si="0"/>
        <v>15000</v>
      </c>
      <c r="M7" s="315"/>
      <c r="N7" s="316">
        <v>13200</v>
      </c>
    </row>
    <row r="8" spans="1:16" x14ac:dyDescent="0.25">
      <c r="A8" s="24" t="s">
        <v>51</v>
      </c>
      <c r="B8" s="25">
        <v>3</v>
      </c>
      <c r="C8" s="25">
        <v>1</v>
      </c>
      <c r="D8" s="26">
        <v>1666.67</v>
      </c>
      <c r="E8" s="26">
        <f>F8*3485</f>
        <v>52275000</v>
      </c>
      <c r="F8" s="27">
        <v>15000</v>
      </c>
      <c r="G8" s="28"/>
      <c r="H8" s="29"/>
      <c r="I8" s="30">
        <v>71600</v>
      </c>
      <c r="J8" s="31">
        <f t="shared" si="0"/>
        <v>52275000</v>
      </c>
      <c r="K8" s="32">
        <f t="shared" si="0"/>
        <v>15000</v>
      </c>
      <c r="M8" s="315"/>
      <c r="N8" s="316">
        <v>16195</v>
      </c>
    </row>
    <row r="9" spans="1:16" x14ac:dyDescent="0.25">
      <c r="A9" s="33" t="s">
        <v>15</v>
      </c>
      <c r="B9" s="34"/>
      <c r="C9" s="34"/>
      <c r="D9" s="35"/>
      <c r="E9" s="36">
        <f>SUM(E7:E8)</f>
        <v>105081320</v>
      </c>
      <c r="F9" s="36">
        <f>SUM(F7:F8)</f>
        <v>30000</v>
      </c>
      <c r="G9" s="37"/>
      <c r="H9" s="38"/>
      <c r="I9" s="21"/>
      <c r="J9" s="39">
        <f>SUM(J7:J8)</f>
        <v>105081320</v>
      </c>
      <c r="K9" s="40">
        <f>SUM(K7:K8)</f>
        <v>30000</v>
      </c>
      <c r="M9" s="318"/>
      <c r="N9" s="325">
        <f>SUM(N7:N8)</f>
        <v>29395</v>
      </c>
      <c r="P9" s="304"/>
    </row>
    <row r="10" spans="1:16" x14ac:dyDescent="0.25">
      <c r="A10" s="283" t="s">
        <v>16</v>
      </c>
      <c r="B10" s="284"/>
      <c r="C10" s="284"/>
      <c r="D10" s="284"/>
      <c r="E10" s="284"/>
      <c r="F10" s="284"/>
      <c r="G10" s="284"/>
      <c r="H10" s="284"/>
      <c r="I10" s="285"/>
      <c r="J10" s="41"/>
      <c r="K10" s="42"/>
      <c r="M10" s="315"/>
      <c r="N10" s="316"/>
    </row>
    <row r="11" spans="1:16" x14ac:dyDescent="0.25">
      <c r="A11" s="43" t="s">
        <v>17</v>
      </c>
      <c r="B11" s="44"/>
      <c r="C11" s="44"/>
      <c r="D11" s="45"/>
      <c r="E11" s="45"/>
      <c r="F11" s="44"/>
      <c r="G11" s="46"/>
      <c r="H11" s="46"/>
      <c r="I11" s="47"/>
      <c r="J11" s="48"/>
      <c r="K11" s="49"/>
      <c r="M11" s="315"/>
      <c r="N11" s="316"/>
    </row>
    <row r="12" spans="1:16" x14ac:dyDescent="0.25">
      <c r="A12" s="50" t="s">
        <v>52</v>
      </c>
      <c r="B12" s="25">
        <v>3</v>
      </c>
      <c r="C12" s="25">
        <v>1</v>
      </c>
      <c r="D12" s="51">
        <v>10000</v>
      </c>
      <c r="E12" s="51">
        <f>F12*3485</f>
        <v>34850000</v>
      </c>
      <c r="F12" s="27">
        <v>10000</v>
      </c>
      <c r="G12" s="52"/>
      <c r="H12" s="52"/>
      <c r="I12" s="30">
        <v>71600</v>
      </c>
      <c r="J12" s="22">
        <f t="shared" ref="J12:K12" si="1">E12+G12</f>
        <v>34850000</v>
      </c>
      <c r="K12" s="23">
        <f t="shared" si="1"/>
        <v>10000</v>
      </c>
      <c r="M12" s="315"/>
      <c r="N12" s="316">
        <v>8662</v>
      </c>
    </row>
    <row r="13" spans="1:16" x14ac:dyDescent="0.25">
      <c r="A13" s="33" t="s">
        <v>15</v>
      </c>
      <c r="B13" s="53"/>
      <c r="C13" s="53"/>
      <c r="D13" s="54"/>
      <c r="E13" s="55">
        <f>SUM(E12:E12)</f>
        <v>34850000</v>
      </c>
      <c r="F13" s="55">
        <f>SUM(F12:F12)</f>
        <v>10000</v>
      </c>
      <c r="G13" s="56"/>
      <c r="H13" s="56"/>
      <c r="I13" s="57"/>
      <c r="J13" s="58">
        <f>SUM(J12:J12)</f>
        <v>34850000</v>
      </c>
      <c r="K13" s="59">
        <f>SUM(K12:K12)</f>
        <v>10000</v>
      </c>
      <c r="M13" s="315"/>
      <c r="N13" s="325">
        <f>SUM(N12)</f>
        <v>8662</v>
      </c>
      <c r="P13" s="327"/>
    </row>
    <row r="14" spans="1:16" x14ac:dyDescent="0.25">
      <c r="A14" s="60" t="s">
        <v>53</v>
      </c>
      <c r="B14" s="25"/>
      <c r="C14" s="25"/>
      <c r="D14" s="51"/>
      <c r="E14" s="51"/>
      <c r="F14" s="27"/>
      <c r="G14" s="52"/>
      <c r="H14" s="52"/>
      <c r="I14" s="30"/>
      <c r="J14" s="41"/>
      <c r="K14" s="42"/>
      <c r="M14" s="315"/>
      <c r="N14" s="316"/>
    </row>
    <row r="15" spans="1:16" x14ac:dyDescent="0.25">
      <c r="A15" s="50" t="s">
        <v>55</v>
      </c>
      <c r="B15" s="25">
        <v>2</v>
      </c>
      <c r="C15" s="25">
        <v>6</v>
      </c>
      <c r="D15" s="51">
        <v>833.3</v>
      </c>
      <c r="E15" s="51">
        <f>F15*3485</f>
        <v>34850000</v>
      </c>
      <c r="F15" s="27">
        <v>10000</v>
      </c>
      <c r="G15" s="52"/>
      <c r="H15" s="52"/>
      <c r="I15" s="30">
        <v>71600</v>
      </c>
      <c r="J15" s="22">
        <f>E15+G15</f>
        <v>34850000</v>
      </c>
      <c r="K15" s="23">
        <f>F15+H15</f>
        <v>10000</v>
      </c>
      <c r="M15" s="315"/>
      <c r="N15" s="326"/>
    </row>
    <row r="16" spans="1:16" x14ac:dyDescent="0.25">
      <c r="A16" s="33" t="s">
        <v>15</v>
      </c>
      <c r="B16" s="62"/>
      <c r="C16" s="62"/>
      <c r="D16" s="63"/>
      <c r="E16" s="54">
        <f>SUM(E15:E15)</f>
        <v>34850000</v>
      </c>
      <c r="F16" s="54">
        <f>SUM(F15:F15)</f>
        <v>10000</v>
      </c>
      <c r="G16" s="64"/>
      <c r="H16" s="64"/>
      <c r="I16" s="65"/>
      <c r="J16" s="58">
        <f>SUM(J15:J15)</f>
        <v>34850000</v>
      </c>
      <c r="K16" s="59">
        <f>SUM(K15:K15)</f>
        <v>10000</v>
      </c>
      <c r="M16" s="315"/>
      <c r="N16" s="326"/>
      <c r="P16" s="304"/>
    </row>
    <row r="17" spans="1:16" x14ac:dyDescent="0.25">
      <c r="A17" s="66" t="s">
        <v>63</v>
      </c>
      <c r="B17" s="67"/>
      <c r="C17" s="67"/>
      <c r="D17" s="68"/>
      <c r="E17" s="51"/>
      <c r="F17" s="69"/>
      <c r="G17" s="70"/>
      <c r="H17" s="70"/>
      <c r="I17" s="30"/>
      <c r="J17" s="22"/>
      <c r="K17" s="23"/>
      <c r="M17" s="315"/>
      <c r="N17" s="316"/>
    </row>
    <row r="18" spans="1:16" ht="25.5" customHeight="1" x14ac:dyDescent="0.25">
      <c r="A18" s="71" t="s">
        <v>18</v>
      </c>
      <c r="B18" s="67">
        <v>1</v>
      </c>
      <c r="C18" s="67"/>
      <c r="D18" s="68">
        <v>5000</v>
      </c>
      <c r="E18" s="68">
        <f t="shared" ref="E18" si="2">F18*3485</f>
        <v>4530500</v>
      </c>
      <c r="F18" s="69">
        <v>1300</v>
      </c>
      <c r="G18" s="70"/>
      <c r="H18" s="70"/>
      <c r="I18" s="243" t="s">
        <v>19</v>
      </c>
      <c r="J18" s="22">
        <f>E18+G18</f>
        <v>4530500</v>
      </c>
      <c r="K18" s="23">
        <f t="shared" ref="K18" si="3">F18+H18</f>
        <v>1300</v>
      </c>
      <c r="M18" s="315"/>
      <c r="N18" s="319">
        <f>M18/3485</f>
        <v>0</v>
      </c>
    </row>
    <row r="19" spans="1:16" x14ac:dyDescent="0.25">
      <c r="A19" s="33" t="s">
        <v>15</v>
      </c>
      <c r="B19" s="62"/>
      <c r="C19" s="62"/>
      <c r="D19" s="63"/>
      <c r="E19" s="54">
        <f>SUM(E18)</f>
        <v>4530500</v>
      </c>
      <c r="F19" s="54">
        <f>SUM(F18)</f>
        <v>1300</v>
      </c>
      <c r="G19" s="64"/>
      <c r="H19" s="64"/>
      <c r="I19" s="65"/>
      <c r="J19" s="58">
        <f>SUM(J18)</f>
        <v>4530500</v>
      </c>
      <c r="K19" s="59">
        <f>SUM(K18)</f>
        <v>1300</v>
      </c>
      <c r="M19" s="315"/>
      <c r="N19" s="316"/>
    </row>
    <row r="20" spans="1:16" x14ac:dyDescent="0.25">
      <c r="A20" s="286" t="s">
        <v>20</v>
      </c>
      <c r="B20" s="287"/>
      <c r="C20" s="287"/>
      <c r="D20" s="287"/>
      <c r="E20" s="287"/>
      <c r="F20" s="287"/>
      <c r="G20" s="287"/>
      <c r="H20" s="287"/>
      <c r="I20" s="288"/>
      <c r="J20" s="72"/>
      <c r="K20" s="73"/>
      <c r="M20" s="315"/>
      <c r="N20" s="316"/>
    </row>
    <row r="21" spans="1:16" x14ac:dyDescent="0.25">
      <c r="A21" s="74"/>
      <c r="B21" s="75">
        <v>4</v>
      </c>
      <c r="C21" s="76"/>
      <c r="D21" s="77">
        <v>250</v>
      </c>
      <c r="E21" s="51">
        <f t="shared" ref="E21" si="4">F21*3485</f>
        <v>697000</v>
      </c>
      <c r="F21" s="77">
        <v>200</v>
      </c>
      <c r="G21" s="70"/>
      <c r="H21" s="70"/>
      <c r="I21" s="78">
        <v>75700</v>
      </c>
      <c r="J21" s="79">
        <f>E21+G21</f>
        <v>697000</v>
      </c>
      <c r="K21" s="23">
        <f>F21+H21</f>
        <v>200</v>
      </c>
      <c r="M21" s="315"/>
      <c r="N21" s="316"/>
    </row>
    <row r="22" spans="1:16" x14ac:dyDescent="0.25">
      <c r="A22" s="33" t="s">
        <v>15</v>
      </c>
      <c r="B22" s="62"/>
      <c r="C22" s="62"/>
      <c r="D22" s="63"/>
      <c r="E22" s="54">
        <f>SUM(E21)</f>
        <v>697000</v>
      </c>
      <c r="F22" s="54">
        <f>SUM(F21)</f>
        <v>200</v>
      </c>
      <c r="G22" s="64"/>
      <c r="H22" s="64"/>
      <c r="I22" s="65"/>
      <c r="J22" s="58">
        <f>SUM(J21)</f>
        <v>697000</v>
      </c>
      <c r="K22" s="59">
        <f>SUM(K21)</f>
        <v>200</v>
      </c>
      <c r="M22" s="315"/>
      <c r="N22" s="316"/>
    </row>
    <row r="23" spans="1:16" ht="15.75" thickBot="1" x14ac:dyDescent="0.3">
      <c r="A23" s="80" t="s">
        <v>21</v>
      </c>
      <c r="B23" s="81"/>
      <c r="C23" s="81"/>
      <c r="D23" s="82"/>
      <c r="E23" s="83">
        <f>E9+E13+E16+E18+E21</f>
        <v>180008820</v>
      </c>
      <c r="F23" s="83">
        <f>F9+F13+F16+F18+F21</f>
        <v>51500</v>
      </c>
      <c r="G23" s="83">
        <f>G9+G13+G16+G18+G21</f>
        <v>0</v>
      </c>
      <c r="H23" s="83">
        <f>H9+H13+H16+H18+H21</f>
        <v>0</v>
      </c>
      <c r="I23" s="83"/>
      <c r="J23" s="83">
        <f>J9+J13+J16+J18+J21</f>
        <v>180008820</v>
      </c>
      <c r="K23" s="83">
        <f>K9+K13+K16+K18+K21</f>
        <v>51500</v>
      </c>
      <c r="M23" s="320" t="s">
        <v>99</v>
      </c>
      <c r="N23" s="321">
        <f>N5+N9+N13+N18+N21</f>
        <v>49945</v>
      </c>
      <c r="P23" s="304"/>
    </row>
    <row r="24" spans="1:16" ht="15.75" thickBot="1" x14ac:dyDescent="0.3">
      <c r="M24" s="322" t="s">
        <v>98</v>
      </c>
      <c r="N24" s="323">
        <f>K23-N23</f>
        <v>1555</v>
      </c>
      <c r="P24" s="304"/>
    </row>
  </sheetData>
  <mergeCells count="10">
    <mergeCell ref="A4:F4"/>
    <mergeCell ref="A5:I5"/>
    <mergeCell ref="A10:I10"/>
    <mergeCell ref="A20:I20"/>
    <mergeCell ref="A1:K1"/>
    <mergeCell ref="M1:N1"/>
    <mergeCell ref="E2:F2"/>
    <mergeCell ref="G2:H2"/>
    <mergeCell ref="I2:I3"/>
    <mergeCell ref="J2:K2"/>
  </mergeCells>
  <pageMargins left="0.7" right="0.7" top="0.75" bottom="0.75" header="0.3" footer="0.3"/>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opLeftCell="G1" workbookViewId="0">
      <selection activeCell="I32" sqref="I32"/>
    </sheetView>
  </sheetViews>
  <sheetFormatPr defaultRowHeight="15" x14ac:dyDescent="0.25"/>
  <cols>
    <col min="1" max="3" width="0" hidden="1" customWidth="1"/>
    <col min="4" max="4" width="11.5703125" hidden="1" customWidth="1"/>
    <col min="5" max="6" width="0" hidden="1" customWidth="1"/>
    <col min="8" max="8" width="39.7109375" customWidth="1"/>
    <col min="9" max="9" width="31.85546875" bestFit="1" customWidth="1"/>
    <col min="10" max="10" width="10.5703125" style="337" bestFit="1" customWidth="1"/>
    <col min="11" max="11" width="24.42578125" bestFit="1" customWidth="1"/>
    <col min="15" max="15" width="11.42578125" customWidth="1"/>
    <col min="17" max="17" width="11.28515625" customWidth="1"/>
    <col min="25" max="25" width="11.85546875" style="270" customWidth="1"/>
    <col min="29" max="32" width="0" hidden="1" customWidth="1"/>
    <col min="33" max="33" width="12.42578125" customWidth="1"/>
    <col min="34" max="48" width="0" hidden="1" customWidth="1"/>
  </cols>
  <sheetData>
    <row r="1" spans="1:48" s="306" customFormat="1" x14ac:dyDescent="0.25">
      <c r="A1" s="306" t="s">
        <v>101</v>
      </c>
      <c r="B1" s="306" t="s">
        <v>102</v>
      </c>
      <c r="C1" s="306" t="s">
        <v>103</v>
      </c>
      <c r="D1" s="306" t="s">
        <v>104</v>
      </c>
      <c r="E1" s="306" t="s">
        <v>105</v>
      </c>
      <c r="F1" s="306" t="s">
        <v>106</v>
      </c>
      <c r="G1" s="306" t="s">
        <v>107</v>
      </c>
      <c r="H1" s="306" t="s">
        <v>108</v>
      </c>
      <c r="I1" s="306" t="s">
        <v>109</v>
      </c>
      <c r="J1" s="329" t="s">
        <v>110</v>
      </c>
      <c r="K1" s="306" t="s">
        <v>111</v>
      </c>
      <c r="L1" s="306" t="s">
        <v>112</v>
      </c>
      <c r="M1" s="306" t="s">
        <v>113</v>
      </c>
      <c r="N1" s="306" t="s">
        <v>114</v>
      </c>
      <c r="O1" s="306" t="s">
        <v>115</v>
      </c>
      <c r="P1" s="306" t="s">
        <v>116</v>
      </c>
      <c r="Q1" s="306" t="s">
        <v>117</v>
      </c>
      <c r="R1" s="306" t="s">
        <v>118</v>
      </c>
      <c r="S1" s="306" t="s">
        <v>119</v>
      </c>
      <c r="T1" s="306" t="s">
        <v>120</v>
      </c>
      <c r="U1" s="306" t="s">
        <v>121</v>
      </c>
      <c r="V1" s="306" t="s">
        <v>122</v>
      </c>
      <c r="W1" s="306" t="s">
        <v>85</v>
      </c>
      <c r="X1" s="306" t="s">
        <v>93</v>
      </c>
      <c r="Y1" s="330" t="s">
        <v>123</v>
      </c>
      <c r="Z1" s="306" t="s">
        <v>74</v>
      </c>
      <c r="AA1" s="306" t="s">
        <v>124</v>
      </c>
      <c r="AB1" s="306" t="s">
        <v>125</v>
      </c>
      <c r="AC1" s="306" t="s">
        <v>126</v>
      </c>
      <c r="AD1" s="306" t="s">
        <v>127</v>
      </c>
      <c r="AE1" s="306" t="s">
        <v>128</v>
      </c>
      <c r="AF1" s="306" t="s">
        <v>129</v>
      </c>
      <c r="AG1" s="306" t="s">
        <v>130</v>
      </c>
      <c r="AH1" s="306" t="s">
        <v>131</v>
      </c>
      <c r="AI1" s="306" t="s">
        <v>132</v>
      </c>
      <c r="AJ1" s="306" t="s">
        <v>133</v>
      </c>
      <c r="AK1" s="306" t="s">
        <v>134</v>
      </c>
      <c r="AL1" s="306" t="s">
        <v>135</v>
      </c>
      <c r="AM1" s="306" t="s">
        <v>136</v>
      </c>
      <c r="AN1" s="306" t="s">
        <v>137</v>
      </c>
      <c r="AO1" s="306" t="s">
        <v>138</v>
      </c>
      <c r="AP1" s="306" t="s">
        <v>139</v>
      </c>
      <c r="AQ1" s="306" t="s">
        <v>140</v>
      </c>
      <c r="AR1" s="306" t="s">
        <v>141</v>
      </c>
      <c r="AS1" s="306" t="s">
        <v>142</v>
      </c>
      <c r="AT1" s="306" t="s">
        <v>143</v>
      </c>
      <c r="AU1" s="306" t="s">
        <v>144</v>
      </c>
      <c r="AV1" s="306" t="s">
        <v>145</v>
      </c>
    </row>
    <row r="2" spans="1:48" x14ac:dyDescent="0.25">
      <c r="A2" s="331" t="s">
        <v>146</v>
      </c>
      <c r="B2" s="331" t="s">
        <v>147</v>
      </c>
      <c r="C2" s="332">
        <v>40817</v>
      </c>
      <c r="D2" s="332">
        <v>42735</v>
      </c>
      <c r="E2" s="331" t="s">
        <v>148</v>
      </c>
      <c r="F2" s="331" t="s">
        <v>149</v>
      </c>
      <c r="G2" s="331" t="s">
        <v>73</v>
      </c>
      <c r="H2" s="331" t="s">
        <v>150</v>
      </c>
      <c r="I2" s="331" t="s">
        <v>151</v>
      </c>
      <c r="J2" s="333">
        <v>202</v>
      </c>
      <c r="K2" s="331" t="s">
        <v>152</v>
      </c>
      <c r="L2" s="331" t="s">
        <v>153</v>
      </c>
      <c r="M2" s="331" t="s">
        <v>154</v>
      </c>
      <c r="N2" s="331" t="s">
        <v>155</v>
      </c>
      <c r="O2" s="331" t="s">
        <v>156</v>
      </c>
      <c r="P2" s="331" t="s">
        <v>157</v>
      </c>
      <c r="Q2" s="332">
        <v>42437</v>
      </c>
      <c r="R2" s="331" t="s">
        <v>158</v>
      </c>
      <c r="S2" s="331" t="s">
        <v>70</v>
      </c>
      <c r="T2" s="331" t="s">
        <v>69</v>
      </c>
      <c r="U2" s="331" t="s">
        <v>159</v>
      </c>
      <c r="V2" s="331" t="s">
        <v>160</v>
      </c>
      <c r="W2" s="331" t="s">
        <v>161</v>
      </c>
      <c r="X2" s="331" t="s">
        <v>162</v>
      </c>
      <c r="Y2" s="334">
        <v>202</v>
      </c>
      <c r="Z2" s="331" t="s">
        <v>10</v>
      </c>
      <c r="AA2" s="331">
        <v>1</v>
      </c>
      <c r="AB2" s="331" t="s">
        <v>163</v>
      </c>
      <c r="AC2" s="331" t="s">
        <v>164</v>
      </c>
      <c r="AD2" s="331" t="s">
        <v>165</v>
      </c>
      <c r="AE2" s="331" t="s">
        <v>158</v>
      </c>
      <c r="AF2" s="331">
        <v>2</v>
      </c>
      <c r="AG2" s="331" t="s">
        <v>166</v>
      </c>
      <c r="AH2" s="331" t="s">
        <v>157</v>
      </c>
      <c r="AI2" s="331" t="s">
        <v>157</v>
      </c>
      <c r="AJ2" s="331">
        <v>0</v>
      </c>
      <c r="AK2" s="331" t="s">
        <v>157</v>
      </c>
      <c r="AL2" s="331"/>
      <c r="AM2" s="331" t="s">
        <v>167</v>
      </c>
      <c r="AN2" t="s">
        <v>157</v>
      </c>
      <c r="AO2" t="s">
        <v>157</v>
      </c>
      <c r="AP2" t="s">
        <v>157</v>
      </c>
      <c r="AQ2" t="s">
        <v>157</v>
      </c>
      <c r="AR2" t="s">
        <v>157</v>
      </c>
      <c r="AS2" t="s">
        <v>168</v>
      </c>
      <c r="AT2" s="335">
        <v>42437</v>
      </c>
      <c r="AU2" t="s">
        <v>169</v>
      </c>
      <c r="AV2" s="335">
        <v>42438</v>
      </c>
    </row>
    <row r="3" spans="1:48" x14ac:dyDescent="0.25">
      <c r="A3" s="331" t="s">
        <v>146</v>
      </c>
      <c r="B3" s="331" t="s">
        <v>147</v>
      </c>
      <c r="C3" s="332">
        <v>40817</v>
      </c>
      <c r="D3" s="332">
        <v>42735</v>
      </c>
      <c r="E3" s="331" t="s">
        <v>148</v>
      </c>
      <c r="F3" s="331" t="s">
        <v>149</v>
      </c>
      <c r="G3" s="331" t="s">
        <v>73</v>
      </c>
      <c r="H3" s="331" t="s">
        <v>150</v>
      </c>
      <c r="I3" s="331" t="s">
        <v>170</v>
      </c>
      <c r="J3" s="333">
        <v>1925</v>
      </c>
      <c r="K3" s="331" t="s">
        <v>152</v>
      </c>
      <c r="L3" s="331" t="s">
        <v>153</v>
      </c>
      <c r="M3" s="331" t="s">
        <v>154</v>
      </c>
      <c r="N3" s="331" t="s">
        <v>155</v>
      </c>
      <c r="O3" s="331" t="s">
        <v>156</v>
      </c>
      <c r="P3" s="331" t="s">
        <v>157</v>
      </c>
      <c r="Q3" s="332">
        <v>42437</v>
      </c>
      <c r="R3" s="331" t="s">
        <v>158</v>
      </c>
      <c r="S3" s="331" t="s">
        <v>70</v>
      </c>
      <c r="T3" s="331" t="s">
        <v>69</v>
      </c>
      <c r="U3" s="331" t="s">
        <v>159</v>
      </c>
      <c r="V3" s="331" t="s">
        <v>160</v>
      </c>
      <c r="W3" s="331" t="s">
        <v>161</v>
      </c>
      <c r="X3" s="331" t="s">
        <v>171</v>
      </c>
      <c r="Y3" s="334">
        <v>1925</v>
      </c>
      <c r="Z3" s="331" t="s">
        <v>10</v>
      </c>
      <c r="AA3" s="331">
        <v>1</v>
      </c>
      <c r="AB3" s="331" t="s">
        <v>163</v>
      </c>
      <c r="AC3" s="331" t="s">
        <v>164</v>
      </c>
      <c r="AD3" s="331" t="s">
        <v>165</v>
      </c>
      <c r="AE3" s="331" t="s">
        <v>158</v>
      </c>
      <c r="AF3" s="331">
        <v>1</v>
      </c>
      <c r="AG3" s="331" t="s">
        <v>166</v>
      </c>
      <c r="AH3" s="331" t="s">
        <v>157</v>
      </c>
      <c r="AI3" s="331" t="s">
        <v>157</v>
      </c>
      <c r="AJ3" s="331">
        <v>0</v>
      </c>
      <c r="AK3" s="331" t="s">
        <v>157</v>
      </c>
      <c r="AL3" s="331"/>
      <c r="AM3" s="331" t="s">
        <v>167</v>
      </c>
      <c r="AN3" t="s">
        <v>157</v>
      </c>
      <c r="AO3" t="s">
        <v>157</v>
      </c>
      <c r="AP3" t="s">
        <v>157</v>
      </c>
      <c r="AQ3" t="s">
        <v>157</v>
      </c>
      <c r="AR3" t="s">
        <v>157</v>
      </c>
      <c r="AS3" t="s">
        <v>168</v>
      </c>
      <c r="AT3" s="335">
        <v>42437</v>
      </c>
      <c r="AU3" t="s">
        <v>169</v>
      </c>
      <c r="AV3" s="335">
        <v>42438</v>
      </c>
    </row>
    <row r="4" spans="1:48" x14ac:dyDescent="0.25">
      <c r="A4" t="s">
        <v>146</v>
      </c>
      <c r="B4" t="s">
        <v>147</v>
      </c>
      <c r="C4" s="335">
        <v>40817</v>
      </c>
      <c r="D4" s="335">
        <v>42735</v>
      </c>
      <c r="E4" t="s">
        <v>148</v>
      </c>
      <c r="F4" t="s">
        <v>149</v>
      </c>
      <c r="G4" t="s">
        <v>73</v>
      </c>
      <c r="H4" t="s">
        <v>172</v>
      </c>
      <c r="I4" t="s">
        <v>173</v>
      </c>
      <c r="J4" s="336">
        <v>3080</v>
      </c>
      <c r="K4" t="s">
        <v>152</v>
      </c>
      <c r="L4" t="s">
        <v>153</v>
      </c>
      <c r="M4" t="s">
        <v>154</v>
      </c>
      <c r="N4" t="s">
        <v>174</v>
      </c>
      <c r="O4" t="s">
        <v>175</v>
      </c>
      <c r="P4" t="s">
        <v>157</v>
      </c>
      <c r="Q4" s="335">
        <v>42437</v>
      </c>
      <c r="R4" t="s">
        <v>158</v>
      </c>
      <c r="S4" t="s">
        <v>70</v>
      </c>
      <c r="T4" t="s">
        <v>69</v>
      </c>
      <c r="U4" t="s">
        <v>159</v>
      </c>
      <c r="V4" t="s">
        <v>160</v>
      </c>
      <c r="W4" t="s">
        <v>161</v>
      </c>
      <c r="X4" t="s">
        <v>171</v>
      </c>
      <c r="Y4" s="270">
        <v>3080</v>
      </c>
      <c r="Z4" t="s">
        <v>10</v>
      </c>
      <c r="AA4">
        <v>1</v>
      </c>
      <c r="AB4" t="s">
        <v>176</v>
      </c>
      <c r="AC4" t="s">
        <v>177</v>
      </c>
      <c r="AD4" t="s">
        <v>165</v>
      </c>
      <c r="AE4" t="s">
        <v>158</v>
      </c>
      <c r="AF4">
        <v>1</v>
      </c>
      <c r="AG4" t="s">
        <v>178</v>
      </c>
      <c r="AH4" t="s">
        <v>157</v>
      </c>
      <c r="AI4" t="s">
        <v>157</v>
      </c>
      <c r="AJ4">
        <v>0</v>
      </c>
      <c r="AK4" t="s">
        <v>157</v>
      </c>
      <c r="AM4" t="s">
        <v>167</v>
      </c>
      <c r="AN4" t="s">
        <v>157</v>
      </c>
      <c r="AO4" t="s">
        <v>157</v>
      </c>
      <c r="AP4" t="s">
        <v>157</v>
      </c>
      <c r="AQ4" t="s">
        <v>157</v>
      </c>
      <c r="AR4" t="s">
        <v>157</v>
      </c>
      <c r="AS4" t="s">
        <v>179</v>
      </c>
      <c r="AT4" s="335">
        <v>42437</v>
      </c>
      <c r="AU4" t="s">
        <v>180</v>
      </c>
      <c r="AV4" s="335">
        <v>42438</v>
      </c>
    </row>
    <row r="5" spans="1:48" x14ac:dyDescent="0.25">
      <c r="A5" t="s">
        <v>146</v>
      </c>
      <c r="B5" t="s">
        <v>147</v>
      </c>
      <c r="C5" s="335">
        <v>40817</v>
      </c>
      <c r="D5" s="335">
        <v>42735</v>
      </c>
      <c r="E5" t="s">
        <v>148</v>
      </c>
      <c r="F5" t="s">
        <v>149</v>
      </c>
      <c r="G5" t="s">
        <v>73</v>
      </c>
      <c r="H5" t="s">
        <v>172</v>
      </c>
      <c r="I5" t="s">
        <v>151</v>
      </c>
      <c r="J5" s="336">
        <v>202</v>
      </c>
      <c r="K5" t="s">
        <v>152</v>
      </c>
      <c r="L5" t="s">
        <v>153</v>
      </c>
      <c r="M5" t="s">
        <v>154</v>
      </c>
      <c r="N5" t="s">
        <v>174</v>
      </c>
      <c r="O5" t="s">
        <v>175</v>
      </c>
      <c r="P5" t="s">
        <v>157</v>
      </c>
      <c r="Q5" s="335">
        <v>42437</v>
      </c>
      <c r="R5" t="s">
        <v>158</v>
      </c>
      <c r="S5" t="s">
        <v>70</v>
      </c>
      <c r="T5" t="s">
        <v>69</v>
      </c>
      <c r="U5" t="s">
        <v>159</v>
      </c>
      <c r="V5" t="s">
        <v>160</v>
      </c>
      <c r="W5" t="s">
        <v>161</v>
      </c>
      <c r="X5" t="s">
        <v>162</v>
      </c>
      <c r="Y5" s="270">
        <v>202</v>
      </c>
      <c r="Z5" t="s">
        <v>10</v>
      </c>
      <c r="AA5">
        <v>1</v>
      </c>
      <c r="AB5" t="s">
        <v>176</v>
      </c>
      <c r="AC5" t="s">
        <v>177</v>
      </c>
      <c r="AD5" t="s">
        <v>165</v>
      </c>
      <c r="AE5" t="s">
        <v>158</v>
      </c>
      <c r="AF5">
        <v>2</v>
      </c>
      <c r="AG5" t="s">
        <v>178</v>
      </c>
      <c r="AH5" t="s">
        <v>157</v>
      </c>
      <c r="AI5" t="s">
        <v>157</v>
      </c>
      <c r="AJ5">
        <v>0</v>
      </c>
      <c r="AK5" t="s">
        <v>157</v>
      </c>
      <c r="AM5" t="s">
        <v>167</v>
      </c>
      <c r="AN5" t="s">
        <v>157</v>
      </c>
      <c r="AO5" t="s">
        <v>157</v>
      </c>
      <c r="AP5" t="s">
        <v>157</v>
      </c>
      <c r="AQ5" t="s">
        <v>157</v>
      </c>
      <c r="AR5" t="s">
        <v>157</v>
      </c>
      <c r="AS5" t="s">
        <v>179</v>
      </c>
      <c r="AT5" s="335">
        <v>42437</v>
      </c>
      <c r="AU5" t="s">
        <v>180</v>
      </c>
      <c r="AV5" s="335">
        <v>42438</v>
      </c>
    </row>
    <row r="6" spans="1:48" x14ac:dyDescent="0.25">
      <c r="A6" t="s">
        <v>146</v>
      </c>
      <c r="B6" t="s">
        <v>147</v>
      </c>
      <c r="C6" s="335">
        <v>40817</v>
      </c>
      <c r="D6" s="335">
        <v>42735</v>
      </c>
      <c r="E6" t="s">
        <v>148</v>
      </c>
      <c r="F6" t="s">
        <v>149</v>
      </c>
      <c r="G6" t="s">
        <v>73</v>
      </c>
      <c r="H6" t="s">
        <v>181</v>
      </c>
      <c r="I6" t="s">
        <v>182</v>
      </c>
      <c r="J6" s="336">
        <v>7700</v>
      </c>
      <c r="K6" t="s">
        <v>152</v>
      </c>
      <c r="L6" t="s">
        <v>153</v>
      </c>
      <c r="M6" t="s">
        <v>154</v>
      </c>
      <c r="N6" t="s">
        <v>183</v>
      </c>
      <c r="O6" t="s">
        <v>157</v>
      </c>
      <c r="P6" t="s">
        <v>157</v>
      </c>
      <c r="Q6" s="335">
        <v>42460</v>
      </c>
      <c r="R6" t="s">
        <v>158</v>
      </c>
      <c r="S6" t="s">
        <v>70</v>
      </c>
      <c r="T6" t="s">
        <v>69</v>
      </c>
      <c r="U6" t="s">
        <v>159</v>
      </c>
      <c r="V6" t="s">
        <v>160</v>
      </c>
      <c r="W6" t="s">
        <v>161</v>
      </c>
      <c r="X6" t="s">
        <v>184</v>
      </c>
      <c r="Y6" s="270">
        <v>7700</v>
      </c>
      <c r="Z6" t="s">
        <v>10</v>
      </c>
      <c r="AA6">
        <v>1</v>
      </c>
      <c r="AB6" t="s">
        <v>185</v>
      </c>
      <c r="AC6" t="s">
        <v>186</v>
      </c>
      <c r="AD6" t="s">
        <v>187</v>
      </c>
      <c r="AE6" t="s">
        <v>158</v>
      </c>
      <c r="AF6">
        <v>1</v>
      </c>
      <c r="AG6" t="s">
        <v>182</v>
      </c>
      <c r="AH6" t="s">
        <v>157</v>
      </c>
      <c r="AI6" t="s">
        <v>157</v>
      </c>
      <c r="AJ6">
        <v>0</v>
      </c>
      <c r="AK6" t="s">
        <v>157</v>
      </c>
      <c r="AM6" t="s">
        <v>167</v>
      </c>
      <c r="AN6" t="s">
        <v>157</v>
      </c>
      <c r="AO6" t="s">
        <v>157</v>
      </c>
      <c r="AP6" t="s">
        <v>157</v>
      </c>
      <c r="AQ6" t="s">
        <v>157</v>
      </c>
      <c r="AR6" t="s">
        <v>157</v>
      </c>
      <c r="AS6" t="s">
        <v>188</v>
      </c>
      <c r="AT6" s="335">
        <v>42464</v>
      </c>
      <c r="AU6" t="s">
        <v>189</v>
      </c>
      <c r="AV6" s="335">
        <v>42466</v>
      </c>
    </row>
    <row r="7" spans="1:48" x14ac:dyDescent="0.25">
      <c r="A7" t="s">
        <v>146</v>
      </c>
      <c r="B7" t="s">
        <v>147</v>
      </c>
      <c r="C7" s="335">
        <v>40817</v>
      </c>
      <c r="D7" s="335">
        <v>42735</v>
      </c>
      <c r="E7" t="s">
        <v>148</v>
      </c>
      <c r="F7" t="s">
        <v>149</v>
      </c>
      <c r="G7" t="s">
        <v>73</v>
      </c>
      <c r="H7" t="s">
        <v>190</v>
      </c>
      <c r="I7" t="s">
        <v>191</v>
      </c>
      <c r="J7" s="336">
        <v>4832</v>
      </c>
      <c r="K7" t="s">
        <v>152</v>
      </c>
      <c r="L7" t="s">
        <v>153</v>
      </c>
      <c r="M7" t="s">
        <v>154</v>
      </c>
      <c r="N7" t="s">
        <v>192</v>
      </c>
      <c r="O7" t="s">
        <v>157</v>
      </c>
      <c r="P7" t="s">
        <v>157</v>
      </c>
      <c r="Q7" s="335">
        <v>42460</v>
      </c>
      <c r="R7" t="s">
        <v>158</v>
      </c>
      <c r="S7" t="s">
        <v>70</v>
      </c>
      <c r="T7" t="s">
        <v>69</v>
      </c>
      <c r="U7" t="s">
        <v>159</v>
      </c>
      <c r="V7" t="s">
        <v>160</v>
      </c>
      <c r="W7" t="s">
        <v>161</v>
      </c>
      <c r="X7" t="s">
        <v>171</v>
      </c>
      <c r="Y7" s="270">
        <v>4832</v>
      </c>
      <c r="Z7" t="s">
        <v>10</v>
      </c>
      <c r="AA7">
        <v>1</v>
      </c>
      <c r="AB7" t="s">
        <v>193</v>
      </c>
      <c r="AC7" t="s">
        <v>194</v>
      </c>
      <c r="AD7" t="s">
        <v>165</v>
      </c>
      <c r="AE7" t="s">
        <v>158</v>
      </c>
      <c r="AF7">
        <v>1</v>
      </c>
      <c r="AG7" t="s">
        <v>195</v>
      </c>
      <c r="AH7" t="s">
        <v>157</v>
      </c>
      <c r="AI7" t="s">
        <v>157</v>
      </c>
      <c r="AJ7">
        <v>0</v>
      </c>
      <c r="AK7" t="s">
        <v>157</v>
      </c>
      <c r="AM7" t="s">
        <v>167</v>
      </c>
      <c r="AN7" t="s">
        <v>157</v>
      </c>
      <c r="AO7" t="s">
        <v>157</v>
      </c>
      <c r="AP7" t="s">
        <v>157</v>
      </c>
      <c r="AQ7" t="s">
        <v>157</v>
      </c>
      <c r="AR7" t="s">
        <v>157</v>
      </c>
      <c r="AS7" t="s">
        <v>196</v>
      </c>
      <c r="AT7" s="335">
        <v>42464</v>
      </c>
      <c r="AU7" t="s">
        <v>197</v>
      </c>
      <c r="AV7" s="335">
        <v>42465</v>
      </c>
    </row>
    <row r="8" spans="1:48" x14ac:dyDescent="0.25">
      <c r="A8" t="s">
        <v>146</v>
      </c>
      <c r="B8" t="s">
        <v>147</v>
      </c>
      <c r="C8" s="335">
        <v>40817</v>
      </c>
      <c r="D8" s="335">
        <v>42735</v>
      </c>
      <c r="E8" t="s">
        <v>148</v>
      </c>
      <c r="F8" t="s">
        <v>149</v>
      </c>
      <c r="G8" t="s">
        <v>73</v>
      </c>
      <c r="H8" t="s">
        <v>198</v>
      </c>
      <c r="I8" t="s">
        <v>199</v>
      </c>
      <c r="J8" s="336">
        <v>4832</v>
      </c>
      <c r="K8" t="s">
        <v>152</v>
      </c>
      <c r="L8" t="s">
        <v>153</v>
      </c>
      <c r="M8" t="s">
        <v>154</v>
      </c>
      <c r="N8" t="s">
        <v>200</v>
      </c>
      <c r="O8" t="s">
        <v>157</v>
      </c>
      <c r="P8" t="s">
        <v>157</v>
      </c>
      <c r="Q8" s="335">
        <v>42460</v>
      </c>
      <c r="R8" t="s">
        <v>158</v>
      </c>
      <c r="S8" t="s">
        <v>70</v>
      </c>
      <c r="T8" t="s">
        <v>69</v>
      </c>
      <c r="U8" t="s">
        <v>159</v>
      </c>
      <c r="V8" t="s">
        <v>160</v>
      </c>
      <c r="W8" t="s">
        <v>161</v>
      </c>
      <c r="X8" t="s">
        <v>171</v>
      </c>
      <c r="Y8" s="270">
        <v>4832</v>
      </c>
      <c r="Z8" t="s">
        <v>10</v>
      </c>
      <c r="AA8">
        <v>1</v>
      </c>
      <c r="AB8" t="s">
        <v>201</v>
      </c>
      <c r="AC8" t="s">
        <v>202</v>
      </c>
      <c r="AD8" t="s">
        <v>165</v>
      </c>
      <c r="AE8" t="s">
        <v>158</v>
      </c>
      <c r="AF8">
        <v>1</v>
      </c>
      <c r="AG8" t="s">
        <v>203</v>
      </c>
      <c r="AH8" t="s">
        <v>157</v>
      </c>
      <c r="AI8" t="s">
        <v>157</v>
      </c>
      <c r="AJ8">
        <v>0</v>
      </c>
      <c r="AK8" t="s">
        <v>157</v>
      </c>
      <c r="AM8" t="s">
        <v>167</v>
      </c>
      <c r="AN8" t="s">
        <v>157</v>
      </c>
      <c r="AO8" t="s">
        <v>157</v>
      </c>
      <c r="AP8" t="s">
        <v>157</v>
      </c>
      <c r="AQ8" t="s">
        <v>157</v>
      </c>
      <c r="AR8" t="s">
        <v>157</v>
      </c>
      <c r="AS8" t="s">
        <v>204</v>
      </c>
      <c r="AT8" s="335">
        <v>42464</v>
      </c>
      <c r="AU8" t="s">
        <v>205</v>
      </c>
      <c r="AV8" s="335">
        <v>42465</v>
      </c>
    </row>
    <row r="9" spans="1:48" x14ac:dyDescent="0.25">
      <c r="A9" t="s">
        <v>146</v>
      </c>
      <c r="B9" t="s">
        <v>147</v>
      </c>
      <c r="C9" s="335">
        <v>40817</v>
      </c>
      <c r="D9" s="335">
        <v>42735</v>
      </c>
      <c r="E9" t="s">
        <v>148</v>
      </c>
      <c r="F9" t="s">
        <v>149</v>
      </c>
      <c r="G9" t="s">
        <v>73</v>
      </c>
      <c r="H9" t="s">
        <v>206</v>
      </c>
      <c r="I9" t="s">
        <v>207</v>
      </c>
      <c r="J9" s="336">
        <v>1735</v>
      </c>
      <c r="K9" t="s">
        <v>152</v>
      </c>
      <c r="L9" t="s">
        <v>208</v>
      </c>
      <c r="M9" t="s">
        <v>154</v>
      </c>
      <c r="N9" t="s">
        <v>209</v>
      </c>
      <c r="O9" t="s">
        <v>157</v>
      </c>
      <c r="P9" t="s">
        <v>157</v>
      </c>
      <c r="Q9" s="335">
        <v>42466</v>
      </c>
      <c r="R9" t="s">
        <v>158</v>
      </c>
      <c r="S9" t="s">
        <v>70</v>
      </c>
      <c r="T9" t="s">
        <v>69</v>
      </c>
      <c r="U9" t="s">
        <v>159</v>
      </c>
      <c r="V9" t="s">
        <v>160</v>
      </c>
      <c r="W9" t="s">
        <v>161</v>
      </c>
      <c r="X9" t="s">
        <v>184</v>
      </c>
      <c r="Y9" s="270">
        <v>1735</v>
      </c>
      <c r="Z9" t="s">
        <v>10</v>
      </c>
      <c r="AA9">
        <v>1</v>
      </c>
      <c r="AB9" t="s">
        <v>210</v>
      </c>
      <c r="AC9" t="s">
        <v>211</v>
      </c>
      <c r="AD9" t="s">
        <v>165</v>
      </c>
      <c r="AE9" t="s">
        <v>158</v>
      </c>
      <c r="AF9">
        <v>3</v>
      </c>
      <c r="AG9" t="s">
        <v>212</v>
      </c>
      <c r="AH9" t="s">
        <v>157</v>
      </c>
      <c r="AI9" t="s">
        <v>157</v>
      </c>
      <c r="AJ9">
        <v>0</v>
      </c>
      <c r="AK9" t="s">
        <v>157</v>
      </c>
      <c r="AM9" t="s">
        <v>213</v>
      </c>
      <c r="AN9" t="s">
        <v>157</v>
      </c>
      <c r="AO9" t="s">
        <v>157</v>
      </c>
      <c r="AP9" t="s">
        <v>157</v>
      </c>
      <c r="AQ9" t="s">
        <v>157</v>
      </c>
      <c r="AR9" t="s">
        <v>157</v>
      </c>
      <c r="AS9" t="s">
        <v>214</v>
      </c>
      <c r="AT9" s="335">
        <v>42471</v>
      </c>
      <c r="AU9" t="s">
        <v>215</v>
      </c>
      <c r="AV9" s="335">
        <v>42472</v>
      </c>
    </row>
    <row r="10" spans="1:48" x14ac:dyDescent="0.25">
      <c r="A10" t="s">
        <v>146</v>
      </c>
      <c r="B10" t="s">
        <v>147</v>
      </c>
      <c r="C10" s="335">
        <v>40817</v>
      </c>
      <c r="D10" s="335">
        <v>42735</v>
      </c>
      <c r="E10" t="s">
        <v>148</v>
      </c>
      <c r="F10" t="s">
        <v>149</v>
      </c>
      <c r="G10" t="s">
        <v>73</v>
      </c>
      <c r="H10" t="s">
        <v>216</v>
      </c>
      <c r="I10" t="s">
        <v>217</v>
      </c>
      <c r="J10" s="336">
        <v>1158</v>
      </c>
      <c r="K10" t="s">
        <v>152</v>
      </c>
      <c r="L10" t="s">
        <v>218</v>
      </c>
      <c r="M10" t="s">
        <v>154</v>
      </c>
      <c r="N10" t="s">
        <v>219</v>
      </c>
      <c r="O10" t="s">
        <v>157</v>
      </c>
      <c r="P10" t="s">
        <v>157</v>
      </c>
      <c r="Q10" s="335">
        <v>42500</v>
      </c>
      <c r="R10" t="s">
        <v>158</v>
      </c>
      <c r="S10" t="s">
        <v>70</v>
      </c>
      <c r="T10" t="s">
        <v>69</v>
      </c>
      <c r="U10" t="s">
        <v>159</v>
      </c>
      <c r="V10" t="s">
        <v>160</v>
      </c>
      <c r="W10" t="s">
        <v>161</v>
      </c>
      <c r="X10" t="s">
        <v>220</v>
      </c>
      <c r="Y10" s="270">
        <v>1158</v>
      </c>
      <c r="Z10" t="s">
        <v>10</v>
      </c>
      <c r="AA10">
        <v>1</v>
      </c>
      <c r="AB10" t="s">
        <v>221</v>
      </c>
      <c r="AC10" t="s">
        <v>222</v>
      </c>
      <c r="AD10" t="s">
        <v>165</v>
      </c>
      <c r="AE10" t="s">
        <v>158</v>
      </c>
      <c r="AF10">
        <v>2</v>
      </c>
      <c r="AG10" t="s">
        <v>223</v>
      </c>
      <c r="AH10" t="s">
        <v>157</v>
      </c>
      <c r="AI10" t="s">
        <v>157</v>
      </c>
      <c r="AJ10">
        <v>0</v>
      </c>
      <c r="AK10" t="s">
        <v>157</v>
      </c>
      <c r="AM10" t="s">
        <v>224</v>
      </c>
      <c r="AN10" t="s">
        <v>157</v>
      </c>
      <c r="AO10" t="s">
        <v>157</v>
      </c>
      <c r="AP10" t="s">
        <v>157</v>
      </c>
      <c r="AQ10" t="s">
        <v>157</v>
      </c>
      <c r="AR10" t="s">
        <v>157</v>
      </c>
      <c r="AS10" t="s">
        <v>225</v>
      </c>
      <c r="AT10" s="335">
        <v>42500</v>
      </c>
      <c r="AU10" t="s">
        <v>226</v>
      </c>
      <c r="AV10" s="335">
        <v>42501</v>
      </c>
    </row>
    <row r="11" spans="1:48" x14ac:dyDescent="0.25">
      <c r="A11" t="s">
        <v>146</v>
      </c>
      <c r="B11" t="s">
        <v>147</v>
      </c>
      <c r="C11" s="335">
        <v>40817</v>
      </c>
      <c r="D11" s="335">
        <v>42735</v>
      </c>
      <c r="E11" t="s">
        <v>148</v>
      </c>
      <c r="F11" t="s">
        <v>149</v>
      </c>
      <c r="G11" t="s">
        <v>73</v>
      </c>
      <c r="H11" t="s">
        <v>206</v>
      </c>
      <c r="I11" t="s">
        <v>227</v>
      </c>
      <c r="J11" s="336">
        <v>360</v>
      </c>
      <c r="K11" t="s">
        <v>152</v>
      </c>
      <c r="L11" t="s">
        <v>218</v>
      </c>
      <c r="M11" t="s">
        <v>154</v>
      </c>
      <c r="N11" t="s">
        <v>228</v>
      </c>
      <c r="O11" t="s">
        <v>157</v>
      </c>
      <c r="P11" t="s">
        <v>157</v>
      </c>
      <c r="Q11" s="335">
        <v>42507</v>
      </c>
      <c r="R11" t="s">
        <v>158</v>
      </c>
      <c r="S11" t="s">
        <v>70</v>
      </c>
      <c r="T11" t="s">
        <v>69</v>
      </c>
      <c r="U11" t="s">
        <v>159</v>
      </c>
      <c r="V11" t="s">
        <v>160</v>
      </c>
      <c r="W11" t="s">
        <v>161</v>
      </c>
      <c r="X11" t="s">
        <v>220</v>
      </c>
      <c r="Y11" s="270">
        <v>360</v>
      </c>
      <c r="Z11" t="s">
        <v>10</v>
      </c>
      <c r="AA11">
        <v>1</v>
      </c>
      <c r="AB11" t="s">
        <v>210</v>
      </c>
      <c r="AC11" t="s">
        <v>211</v>
      </c>
      <c r="AD11" t="s">
        <v>165</v>
      </c>
      <c r="AE11" t="s">
        <v>158</v>
      </c>
      <c r="AF11">
        <v>3</v>
      </c>
      <c r="AG11" t="s">
        <v>229</v>
      </c>
      <c r="AH11" t="s">
        <v>157</v>
      </c>
      <c r="AI11" t="s">
        <v>157</v>
      </c>
      <c r="AJ11">
        <v>0</v>
      </c>
      <c r="AK11" t="s">
        <v>157</v>
      </c>
      <c r="AM11" t="s">
        <v>224</v>
      </c>
      <c r="AN11" t="s">
        <v>157</v>
      </c>
      <c r="AO11" t="s">
        <v>157</v>
      </c>
      <c r="AP11" t="s">
        <v>157</v>
      </c>
      <c r="AQ11" t="s">
        <v>157</v>
      </c>
      <c r="AR11" t="s">
        <v>157</v>
      </c>
      <c r="AS11" t="s">
        <v>230</v>
      </c>
      <c r="AT11" s="335">
        <v>42507</v>
      </c>
      <c r="AU11" t="s">
        <v>231</v>
      </c>
      <c r="AV11" s="335">
        <v>42508</v>
      </c>
    </row>
    <row r="12" spans="1:48" x14ac:dyDescent="0.25">
      <c r="A12" t="s">
        <v>146</v>
      </c>
      <c r="B12" t="s">
        <v>147</v>
      </c>
      <c r="C12" s="335">
        <v>40817</v>
      </c>
      <c r="D12" s="335">
        <v>42735</v>
      </c>
      <c r="E12" t="s">
        <v>148</v>
      </c>
      <c r="F12" t="s">
        <v>149</v>
      </c>
      <c r="G12" t="s">
        <v>73</v>
      </c>
      <c r="H12" t="s">
        <v>232</v>
      </c>
      <c r="I12" t="s">
        <v>233</v>
      </c>
      <c r="J12" s="336">
        <v>5500</v>
      </c>
      <c r="K12" t="s">
        <v>152</v>
      </c>
      <c r="L12" t="s">
        <v>234</v>
      </c>
      <c r="M12" t="s">
        <v>154</v>
      </c>
      <c r="N12" t="s">
        <v>235</v>
      </c>
      <c r="O12" t="s">
        <v>157</v>
      </c>
      <c r="P12" t="s">
        <v>157</v>
      </c>
      <c r="Q12" s="335">
        <v>42528</v>
      </c>
      <c r="R12" t="s">
        <v>158</v>
      </c>
      <c r="S12" t="s">
        <v>70</v>
      </c>
      <c r="T12" t="s">
        <v>69</v>
      </c>
      <c r="U12" t="s">
        <v>159</v>
      </c>
      <c r="V12" t="s">
        <v>160</v>
      </c>
      <c r="W12" t="s">
        <v>161</v>
      </c>
      <c r="X12" t="s">
        <v>236</v>
      </c>
      <c r="Y12" s="270">
        <v>5500</v>
      </c>
      <c r="Z12" t="s">
        <v>10</v>
      </c>
      <c r="AA12">
        <v>1</v>
      </c>
      <c r="AB12" t="s">
        <v>237</v>
      </c>
      <c r="AC12" t="s">
        <v>238</v>
      </c>
      <c r="AD12" t="s">
        <v>239</v>
      </c>
      <c r="AE12" t="s">
        <v>158</v>
      </c>
      <c r="AF12">
        <v>1</v>
      </c>
      <c r="AG12" t="s">
        <v>233</v>
      </c>
      <c r="AH12" t="s">
        <v>157</v>
      </c>
      <c r="AI12" t="s">
        <v>157</v>
      </c>
      <c r="AJ12">
        <v>0</v>
      </c>
      <c r="AK12" t="s">
        <v>157</v>
      </c>
      <c r="AM12" t="s">
        <v>240</v>
      </c>
      <c r="AN12" t="s">
        <v>157</v>
      </c>
      <c r="AO12" t="s">
        <v>157</v>
      </c>
      <c r="AP12" t="s">
        <v>157</v>
      </c>
      <c r="AQ12" t="s">
        <v>157</v>
      </c>
      <c r="AR12" t="s">
        <v>157</v>
      </c>
      <c r="AS12" t="s">
        <v>241</v>
      </c>
      <c r="AT12" s="335">
        <v>42529</v>
      </c>
      <c r="AU12" t="s">
        <v>242</v>
      </c>
      <c r="AV12" s="335">
        <v>42530</v>
      </c>
    </row>
    <row r="13" spans="1:48" x14ac:dyDescent="0.25">
      <c r="A13" t="s">
        <v>146</v>
      </c>
      <c r="B13" t="s">
        <v>147</v>
      </c>
      <c r="C13" s="335">
        <v>40817</v>
      </c>
      <c r="D13" s="335">
        <v>42735</v>
      </c>
      <c r="E13" t="s">
        <v>148</v>
      </c>
      <c r="F13" t="s">
        <v>149</v>
      </c>
      <c r="G13" t="s">
        <v>73</v>
      </c>
      <c r="H13" t="s">
        <v>243</v>
      </c>
      <c r="I13" t="s">
        <v>244</v>
      </c>
      <c r="J13" s="336">
        <v>5217</v>
      </c>
      <c r="K13" t="s">
        <v>152</v>
      </c>
      <c r="L13" t="s">
        <v>234</v>
      </c>
      <c r="M13" t="s">
        <v>154</v>
      </c>
      <c r="N13" t="s">
        <v>245</v>
      </c>
      <c r="O13" t="s">
        <v>157</v>
      </c>
      <c r="P13" t="s">
        <v>157</v>
      </c>
      <c r="Q13" s="335">
        <v>42530</v>
      </c>
      <c r="R13" t="s">
        <v>158</v>
      </c>
      <c r="S13" t="s">
        <v>70</v>
      </c>
      <c r="T13" t="s">
        <v>69</v>
      </c>
      <c r="U13" t="s">
        <v>159</v>
      </c>
      <c r="V13" t="s">
        <v>160</v>
      </c>
      <c r="W13" t="s">
        <v>161</v>
      </c>
      <c r="X13" t="s">
        <v>184</v>
      </c>
      <c r="Y13" s="270">
        <v>5217</v>
      </c>
      <c r="Z13" t="s">
        <v>10</v>
      </c>
      <c r="AA13">
        <v>1</v>
      </c>
      <c r="AB13" t="s">
        <v>246</v>
      </c>
      <c r="AC13" t="s">
        <v>247</v>
      </c>
      <c r="AD13" t="s">
        <v>165</v>
      </c>
      <c r="AE13" t="s">
        <v>158</v>
      </c>
      <c r="AF13">
        <v>1</v>
      </c>
      <c r="AG13" t="s">
        <v>244</v>
      </c>
      <c r="AH13" t="s">
        <v>157</v>
      </c>
      <c r="AI13" t="s">
        <v>157</v>
      </c>
      <c r="AJ13">
        <v>0</v>
      </c>
      <c r="AK13" t="s">
        <v>157</v>
      </c>
      <c r="AM13" t="s">
        <v>240</v>
      </c>
      <c r="AN13" t="s">
        <v>157</v>
      </c>
      <c r="AO13" t="s">
        <v>157</v>
      </c>
      <c r="AP13" t="s">
        <v>157</v>
      </c>
      <c r="AQ13" t="s">
        <v>157</v>
      </c>
      <c r="AR13" t="s">
        <v>157</v>
      </c>
      <c r="AS13" t="s">
        <v>248</v>
      </c>
      <c r="AT13" s="335">
        <v>42530</v>
      </c>
      <c r="AU13" t="s">
        <v>249</v>
      </c>
      <c r="AV13" s="335">
        <v>42534</v>
      </c>
    </row>
    <row r="14" spans="1:48" x14ac:dyDescent="0.25">
      <c r="A14" t="s">
        <v>146</v>
      </c>
      <c r="B14" t="s">
        <v>147</v>
      </c>
      <c r="C14" s="335">
        <v>40817</v>
      </c>
      <c r="D14" s="335">
        <v>42735</v>
      </c>
      <c r="E14" t="s">
        <v>148</v>
      </c>
      <c r="F14" t="s">
        <v>149</v>
      </c>
      <c r="G14" t="s">
        <v>73</v>
      </c>
      <c r="H14" t="s">
        <v>250</v>
      </c>
      <c r="I14" t="s">
        <v>251</v>
      </c>
      <c r="J14" s="336">
        <v>1314</v>
      </c>
      <c r="K14" t="s">
        <v>152</v>
      </c>
      <c r="L14" t="s">
        <v>234</v>
      </c>
      <c r="M14" t="s">
        <v>154</v>
      </c>
      <c r="N14" t="s">
        <v>252</v>
      </c>
      <c r="O14" t="s">
        <v>157</v>
      </c>
      <c r="P14" t="s">
        <v>157</v>
      </c>
      <c r="Q14" s="335">
        <v>42529</v>
      </c>
      <c r="R14" t="s">
        <v>158</v>
      </c>
      <c r="S14" t="s">
        <v>70</v>
      </c>
      <c r="T14" t="s">
        <v>69</v>
      </c>
      <c r="U14" t="s">
        <v>159</v>
      </c>
      <c r="V14" t="s">
        <v>160</v>
      </c>
      <c r="W14" t="s">
        <v>161</v>
      </c>
      <c r="X14" t="s">
        <v>220</v>
      </c>
      <c r="Y14" s="270">
        <v>1314</v>
      </c>
      <c r="Z14" t="s">
        <v>10</v>
      </c>
      <c r="AA14">
        <v>1</v>
      </c>
      <c r="AB14" t="s">
        <v>253</v>
      </c>
      <c r="AC14" t="s">
        <v>254</v>
      </c>
      <c r="AD14" t="s">
        <v>165</v>
      </c>
      <c r="AE14" t="s">
        <v>158</v>
      </c>
      <c r="AF14">
        <v>1</v>
      </c>
      <c r="AG14" t="s">
        <v>251</v>
      </c>
      <c r="AH14" t="s">
        <v>157</v>
      </c>
      <c r="AI14" t="s">
        <v>157</v>
      </c>
      <c r="AJ14">
        <v>0</v>
      </c>
      <c r="AK14" t="s">
        <v>157</v>
      </c>
      <c r="AM14" t="s">
        <v>240</v>
      </c>
      <c r="AN14" t="s">
        <v>157</v>
      </c>
      <c r="AO14" t="s">
        <v>157</v>
      </c>
      <c r="AP14" t="s">
        <v>157</v>
      </c>
      <c r="AQ14" t="s">
        <v>157</v>
      </c>
      <c r="AR14" t="s">
        <v>157</v>
      </c>
      <c r="AS14" t="s">
        <v>255</v>
      </c>
      <c r="AT14" s="335">
        <v>42537</v>
      </c>
      <c r="AU14" t="s">
        <v>256</v>
      </c>
      <c r="AV14" s="335">
        <v>42541</v>
      </c>
    </row>
    <row r="15" spans="1:48" x14ac:dyDescent="0.25">
      <c r="J15" s="329">
        <f>SUM(J2:J14)</f>
        <v>38057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election activeCell="U19" sqref="U19:U20"/>
    </sheetView>
  </sheetViews>
  <sheetFormatPr defaultRowHeight="15" x14ac:dyDescent="0.25"/>
  <cols>
    <col min="1" max="1" width="7.28515625" bestFit="1" customWidth="1"/>
    <col min="2" max="2" width="12.5703125" bestFit="1" customWidth="1"/>
    <col min="3" max="3" width="9.28515625" bestFit="1" customWidth="1"/>
    <col min="4" max="4" width="10.7109375" bestFit="1" customWidth="1"/>
    <col min="5" max="5" width="10.140625" bestFit="1" customWidth="1"/>
    <col min="6" max="6" width="11.28515625" bestFit="1" customWidth="1"/>
    <col min="7" max="7" width="10.42578125" bestFit="1" customWidth="1"/>
    <col min="8" max="8" width="17.42578125" bestFit="1" customWidth="1"/>
    <col min="9" max="9" width="5.85546875" bestFit="1" customWidth="1"/>
    <col min="10" max="10" width="9.7109375" bestFit="1" customWidth="1"/>
    <col min="11" max="11" width="19.42578125" bestFit="1" customWidth="1"/>
    <col min="12" max="12" width="11.42578125" bestFit="1" customWidth="1"/>
    <col min="13" max="13" width="8" bestFit="1" customWidth="1"/>
    <col min="14" max="14" width="10.5703125" bestFit="1" customWidth="1"/>
    <col min="15" max="15" width="10.7109375" bestFit="1" customWidth="1"/>
    <col min="16" max="16" width="9.42578125" bestFit="1" customWidth="1"/>
    <col min="17" max="17" width="7.85546875" bestFit="1" customWidth="1"/>
    <col min="18" max="18" width="13.7109375" bestFit="1" customWidth="1"/>
    <col min="19" max="19" width="13.28515625" bestFit="1" customWidth="1"/>
    <col min="20" max="20" width="8" bestFit="1" customWidth="1"/>
  </cols>
  <sheetData>
    <row r="1" spans="1:20" x14ac:dyDescent="0.25">
      <c r="A1" s="274" t="s">
        <v>93</v>
      </c>
      <c r="B1" s="274" t="s">
        <v>92</v>
      </c>
      <c r="C1" s="274" t="s">
        <v>91</v>
      </c>
      <c r="D1" s="274" t="s">
        <v>90</v>
      </c>
      <c r="E1" s="274" t="s">
        <v>89</v>
      </c>
      <c r="F1" s="274" t="s">
        <v>88</v>
      </c>
      <c r="G1" s="274" t="s">
        <v>87</v>
      </c>
      <c r="H1" s="274" t="s">
        <v>86</v>
      </c>
      <c r="I1" s="274" t="s">
        <v>85</v>
      </c>
      <c r="J1" s="274" t="s">
        <v>84</v>
      </c>
      <c r="K1" s="274" t="s">
        <v>83</v>
      </c>
      <c r="L1" s="274" t="s">
        <v>82</v>
      </c>
      <c r="M1" s="274" t="s">
        <v>81</v>
      </c>
      <c r="N1" s="274" t="s">
        <v>80</v>
      </c>
      <c r="O1" s="274" t="s">
        <v>79</v>
      </c>
      <c r="P1" s="274" t="s">
        <v>78</v>
      </c>
      <c r="Q1" s="274" t="s">
        <v>77</v>
      </c>
      <c r="R1" s="274" t="s">
        <v>76</v>
      </c>
      <c r="S1" s="274" t="s">
        <v>75</v>
      </c>
      <c r="T1" s="274" t="s">
        <v>74</v>
      </c>
    </row>
    <row r="2" spans="1:20" x14ac:dyDescent="0.25">
      <c r="A2" s="271">
        <v>71600</v>
      </c>
      <c r="B2" s="271" t="s">
        <v>70</v>
      </c>
      <c r="C2" s="271">
        <v>4000</v>
      </c>
      <c r="D2" s="271" t="s">
        <v>69</v>
      </c>
      <c r="E2" s="271" t="s">
        <v>73</v>
      </c>
      <c r="F2" s="271" t="s">
        <v>67</v>
      </c>
      <c r="G2" s="273"/>
      <c r="H2" s="271">
        <v>1457</v>
      </c>
      <c r="I2" s="271">
        <v>12</v>
      </c>
      <c r="J2" s="273"/>
      <c r="K2" s="273"/>
      <c r="L2" s="273"/>
      <c r="M2" s="273"/>
      <c r="N2" s="273"/>
      <c r="O2" s="271">
        <v>71600</v>
      </c>
      <c r="P2" s="273"/>
      <c r="Q2" s="273"/>
      <c r="R2" s="273"/>
      <c r="S2" s="272">
        <v>50000</v>
      </c>
      <c r="T2" s="271" t="s">
        <v>10</v>
      </c>
    </row>
    <row r="3" spans="1:20" x14ac:dyDescent="0.25">
      <c r="A3" s="271">
        <v>72400</v>
      </c>
      <c r="B3" s="271" t="s">
        <v>70</v>
      </c>
      <c r="C3" s="271">
        <v>4000</v>
      </c>
      <c r="D3" s="271" t="s">
        <v>69</v>
      </c>
      <c r="E3" s="271" t="s">
        <v>73</v>
      </c>
      <c r="F3" s="271" t="s">
        <v>67</v>
      </c>
      <c r="G3" s="273"/>
      <c r="H3" s="271">
        <v>1457</v>
      </c>
      <c r="I3" s="271">
        <v>12</v>
      </c>
      <c r="J3" s="273"/>
      <c r="K3" s="273"/>
      <c r="L3" s="273"/>
      <c r="M3" s="273"/>
      <c r="N3" s="273"/>
      <c r="O3" s="271">
        <v>72400</v>
      </c>
      <c r="P3" s="273"/>
      <c r="Q3" s="273"/>
      <c r="R3" s="273"/>
      <c r="S3" s="271">
        <v>500</v>
      </c>
      <c r="T3" s="271" t="s">
        <v>10</v>
      </c>
    </row>
    <row r="4" spans="1:20" x14ac:dyDescent="0.25">
      <c r="A4" s="271">
        <v>72500</v>
      </c>
      <c r="B4" s="271" t="s">
        <v>70</v>
      </c>
      <c r="C4" s="271">
        <v>4000</v>
      </c>
      <c r="D4" s="271" t="s">
        <v>69</v>
      </c>
      <c r="E4" s="271" t="s">
        <v>73</v>
      </c>
      <c r="F4" s="271" t="s">
        <v>67</v>
      </c>
      <c r="G4" s="273"/>
      <c r="H4" s="271">
        <v>1457</v>
      </c>
      <c r="I4" s="271">
        <v>12</v>
      </c>
      <c r="J4" s="273"/>
      <c r="K4" s="273"/>
      <c r="L4" s="273"/>
      <c r="M4" s="273"/>
      <c r="N4" s="273"/>
      <c r="O4" s="271">
        <v>72500</v>
      </c>
      <c r="P4" s="273"/>
      <c r="Q4" s="273"/>
      <c r="R4" s="273"/>
      <c r="S4" s="271">
        <v>300</v>
      </c>
      <c r="T4" s="271" t="s">
        <v>10</v>
      </c>
    </row>
    <row r="5" spans="1:20" x14ac:dyDescent="0.25">
      <c r="A5" s="271">
        <v>75700</v>
      </c>
      <c r="B5" s="271" t="s">
        <v>70</v>
      </c>
      <c r="C5" s="271">
        <v>4000</v>
      </c>
      <c r="D5" s="271" t="s">
        <v>69</v>
      </c>
      <c r="E5" s="271" t="s">
        <v>73</v>
      </c>
      <c r="F5" s="271" t="s">
        <v>67</v>
      </c>
      <c r="G5" s="273"/>
      <c r="H5" s="271">
        <v>1457</v>
      </c>
      <c r="I5" s="271">
        <v>12</v>
      </c>
      <c r="J5" s="273"/>
      <c r="K5" s="273"/>
      <c r="L5" s="273"/>
      <c r="M5" s="273"/>
      <c r="N5" s="273"/>
      <c r="O5" s="271">
        <v>75700</v>
      </c>
      <c r="P5" s="273"/>
      <c r="Q5" s="273"/>
      <c r="R5" s="273"/>
      <c r="S5" s="272">
        <v>9281918</v>
      </c>
      <c r="T5" s="271" t="s">
        <v>10</v>
      </c>
    </row>
    <row r="6" spans="1:20" x14ac:dyDescent="0.25">
      <c r="A6" s="271">
        <v>75700</v>
      </c>
      <c r="B6" s="271" t="s">
        <v>70</v>
      </c>
      <c r="C6" s="271">
        <v>4000</v>
      </c>
      <c r="D6" s="271" t="s">
        <v>69</v>
      </c>
      <c r="E6" s="271" t="s">
        <v>73</v>
      </c>
      <c r="F6" s="271" t="s">
        <v>72</v>
      </c>
      <c r="G6" s="273"/>
      <c r="H6" s="271">
        <v>1457</v>
      </c>
      <c r="I6" s="271">
        <v>12</v>
      </c>
      <c r="J6" s="273"/>
      <c r="K6" s="273"/>
      <c r="L6" s="273"/>
      <c r="M6" s="273"/>
      <c r="N6" s="273"/>
      <c r="O6" s="271">
        <v>75700</v>
      </c>
      <c r="P6" s="273"/>
      <c r="Q6" s="273"/>
      <c r="R6" s="273"/>
      <c r="S6" s="272">
        <v>-3098918</v>
      </c>
      <c r="T6" s="271" t="s">
        <v>10</v>
      </c>
    </row>
    <row r="7" spans="1:20" x14ac:dyDescent="0.25">
      <c r="A7" s="271">
        <v>75700</v>
      </c>
      <c r="B7" s="271" t="s">
        <v>70</v>
      </c>
      <c r="C7" s="271">
        <v>4000</v>
      </c>
      <c r="D7" s="271" t="s">
        <v>69</v>
      </c>
      <c r="E7" s="271" t="s">
        <v>73</v>
      </c>
      <c r="F7" s="271" t="s">
        <v>67</v>
      </c>
      <c r="G7" s="273"/>
      <c r="H7" s="271">
        <v>1457</v>
      </c>
      <c r="I7" s="271">
        <v>12</v>
      </c>
      <c r="J7" s="273"/>
      <c r="K7" s="273"/>
      <c r="L7" s="273"/>
      <c r="M7" s="273"/>
      <c r="N7" s="273"/>
      <c r="O7" s="271">
        <v>75700</v>
      </c>
      <c r="P7" s="273"/>
      <c r="Q7" s="273"/>
      <c r="R7" s="273"/>
      <c r="S7" s="272">
        <v>-3071100</v>
      </c>
      <c r="T7" s="271" t="s">
        <v>10</v>
      </c>
    </row>
    <row r="8" spans="1:20" x14ac:dyDescent="0.25">
      <c r="A8" s="271">
        <v>75700</v>
      </c>
      <c r="B8" s="271" t="s">
        <v>70</v>
      </c>
      <c r="C8" s="271">
        <v>4000</v>
      </c>
      <c r="D8" s="271" t="s">
        <v>69</v>
      </c>
      <c r="E8" s="271" t="s">
        <v>73</v>
      </c>
      <c r="F8" s="271" t="s">
        <v>72</v>
      </c>
      <c r="G8" s="273"/>
      <c r="H8" s="271">
        <v>1457</v>
      </c>
      <c r="I8" s="271">
        <v>12</v>
      </c>
      <c r="J8" s="273"/>
      <c r="K8" s="273"/>
      <c r="L8" s="273"/>
      <c r="M8" s="273"/>
      <c r="N8" s="273"/>
      <c r="O8" s="271">
        <v>75700</v>
      </c>
      <c r="P8" s="273"/>
      <c r="Q8" s="273"/>
      <c r="R8" s="273"/>
      <c r="S8" s="272">
        <v>-1148500</v>
      </c>
      <c r="T8" s="271" t="s">
        <v>10</v>
      </c>
    </row>
    <row r="9" spans="1:20" x14ac:dyDescent="0.25">
      <c r="A9" s="271">
        <v>75700</v>
      </c>
      <c r="B9" s="271" t="s">
        <v>70</v>
      </c>
      <c r="C9" s="271">
        <v>4000</v>
      </c>
      <c r="D9" s="271" t="s">
        <v>69</v>
      </c>
      <c r="E9" s="271" t="s">
        <v>73</v>
      </c>
      <c r="F9" s="271" t="s">
        <v>67</v>
      </c>
      <c r="G9" s="273"/>
      <c r="H9" s="271">
        <v>1457</v>
      </c>
      <c r="I9" s="271">
        <v>12</v>
      </c>
      <c r="J9" s="273"/>
      <c r="K9" s="273"/>
      <c r="L9" s="273"/>
      <c r="M9" s="273"/>
      <c r="N9" s="273"/>
      <c r="O9" s="271">
        <v>75700</v>
      </c>
      <c r="P9" s="273"/>
      <c r="Q9" s="273"/>
      <c r="R9" s="273"/>
      <c r="S9" s="272">
        <v>-1640400</v>
      </c>
      <c r="T9" s="271" t="s">
        <v>10</v>
      </c>
    </row>
    <row r="10" spans="1:20" x14ac:dyDescent="0.25">
      <c r="A10" s="271">
        <v>75700</v>
      </c>
      <c r="B10" s="271" t="s">
        <v>70</v>
      </c>
      <c r="C10" s="271">
        <v>4000</v>
      </c>
      <c r="D10" s="271" t="s">
        <v>69</v>
      </c>
      <c r="E10" s="271" t="s">
        <v>73</v>
      </c>
      <c r="F10" s="271" t="s">
        <v>67</v>
      </c>
      <c r="G10" s="273"/>
      <c r="H10" s="271">
        <v>1457</v>
      </c>
      <c r="I10" s="271">
        <v>12</v>
      </c>
      <c r="J10" s="273"/>
      <c r="K10" s="273"/>
      <c r="L10" s="273"/>
      <c r="M10" s="273"/>
      <c r="N10" s="273"/>
      <c r="O10" s="271">
        <v>75700</v>
      </c>
      <c r="P10" s="273"/>
      <c r="Q10" s="273"/>
      <c r="R10" s="273"/>
      <c r="S10" s="272">
        <v>-50800</v>
      </c>
      <c r="T10" s="271" t="s">
        <v>10</v>
      </c>
    </row>
    <row r="11" spans="1:20" x14ac:dyDescent="0.25">
      <c r="A11" s="271">
        <v>75700</v>
      </c>
      <c r="B11" s="271" t="s">
        <v>70</v>
      </c>
      <c r="C11" s="271">
        <v>4000</v>
      </c>
      <c r="D11" s="271" t="s">
        <v>69</v>
      </c>
      <c r="E11" s="271" t="s">
        <v>73</v>
      </c>
      <c r="F11" s="271" t="s">
        <v>72</v>
      </c>
      <c r="G11" s="273"/>
      <c r="H11" s="271">
        <v>1457</v>
      </c>
      <c r="I11" s="271">
        <v>12</v>
      </c>
      <c r="J11" s="273"/>
      <c r="K11" s="273"/>
      <c r="L11" s="273"/>
      <c r="M11" s="273"/>
      <c r="N11" s="273"/>
      <c r="O11" s="271">
        <v>75700</v>
      </c>
      <c r="P11" s="273"/>
      <c r="Q11" s="273"/>
      <c r="R11" s="273"/>
      <c r="S11" s="272">
        <v>-271500</v>
      </c>
      <c r="T11" s="271" t="s">
        <v>10</v>
      </c>
    </row>
    <row r="12" spans="1:20" x14ac:dyDescent="0.25">
      <c r="A12" s="271">
        <v>71200</v>
      </c>
      <c r="B12" s="271" t="s">
        <v>70</v>
      </c>
      <c r="C12" s="271">
        <v>4000</v>
      </c>
      <c r="D12" s="271" t="s">
        <v>69</v>
      </c>
      <c r="E12" s="271" t="s">
        <v>71</v>
      </c>
      <c r="F12" s="271" t="s">
        <v>67</v>
      </c>
      <c r="G12" s="273"/>
      <c r="H12" s="271">
        <v>1457</v>
      </c>
      <c r="I12" s="271">
        <v>12</v>
      </c>
      <c r="J12" s="273"/>
      <c r="K12" s="273"/>
      <c r="L12" s="273"/>
      <c r="M12" s="273"/>
      <c r="N12" s="273"/>
      <c r="O12" s="271">
        <v>71200</v>
      </c>
      <c r="P12" s="273"/>
      <c r="Q12" s="273"/>
      <c r="R12" s="273"/>
      <c r="S12" s="272">
        <v>78500</v>
      </c>
      <c r="T12" s="271" t="s">
        <v>10</v>
      </c>
    </row>
    <row r="13" spans="1:20" x14ac:dyDescent="0.25">
      <c r="A13" s="271">
        <v>71300</v>
      </c>
      <c r="B13" s="271" t="s">
        <v>70</v>
      </c>
      <c r="C13" s="271">
        <v>4000</v>
      </c>
      <c r="D13" s="271" t="s">
        <v>69</v>
      </c>
      <c r="E13" s="271" t="s">
        <v>71</v>
      </c>
      <c r="F13" s="271" t="s">
        <v>67</v>
      </c>
      <c r="G13" s="273"/>
      <c r="H13" s="271">
        <v>1457</v>
      </c>
      <c r="I13" s="271">
        <v>12</v>
      </c>
      <c r="J13" s="273"/>
      <c r="K13" s="273"/>
      <c r="L13" s="273"/>
      <c r="M13" s="273"/>
      <c r="N13" s="273"/>
      <c r="O13" s="271">
        <v>71300</v>
      </c>
      <c r="P13" s="273"/>
      <c r="Q13" s="273"/>
      <c r="R13" s="273"/>
      <c r="S13" s="272">
        <v>84300</v>
      </c>
      <c r="T13" s="271" t="s">
        <v>10</v>
      </c>
    </row>
    <row r="14" spans="1:20" x14ac:dyDescent="0.25">
      <c r="A14" s="271">
        <v>71600</v>
      </c>
      <c r="B14" s="271" t="s">
        <v>70</v>
      </c>
      <c r="C14" s="271">
        <v>4000</v>
      </c>
      <c r="D14" s="271" t="s">
        <v>69</v>
      </c>
      <c r="E14" s="271" t="s">
        <v>71</v>
      </c>
      <c r="F14" s="271" t="s">
        <v>67</v>
      </c>
      <c r="G14" s="273"/>
      <c r="H14" s="271">
        <v>1457</v>
      </c>
      <c r="I14" s="271">
        <v>12</v>
      </c>
      <c r="J14" s="273"/>
      <c r="K14" s="273"/>
      <c r="L14" s="273"/>
      <c r="M14" s="273"/>
      <c r="N14" s="273"/>
      <c r="O14" s="271">
        <v>71600</v>
      </c>
      <c r="P14" s="273"/>
      <c r="Q14" s="273"/>
      <c r="R14" s="273"/>
      <c r="S14" s="272">
        <v>30000</v>
      </c>
      <c r="T14" s="271" t="s">
        <v>10</v>
      </c>
    </row>
    <row r="15" spans="1:20" x14ac:dyDescent="0.25">
      <c r="A15" s="271">
        <v>72100</v>
      </c>
      <c r="B15" s="271" t="s">
        <v>70</v>
      </c>
      <c r="C15" s="271">
        <v>4000</v>
      </c>
      <c r="D15" s="271" t="s">
        <v>69</v>
      </c>
      <c r="E15" s="271" t="s">
        <v>71</v>
      </c>
      <c r="F15" s="271" t="s">
        <v>67</v>
      </c>
      <c r="G15" s="273"/>
      <c r="H15" s="271">
        <v>1457</v>
      </c>
      <c r="I15" s="271">
        <v>12</v>
      </c>
      <c r="J15" s="273"/>
      <c r="K15" s="273"/>
      <c r="L15" s="273"/>
      <c r="M15" s="273"/>
      <c r="N15" s="273"/>
      <c r="O15" s="271">
        <v>72100</v>
      </c>
      <c r="P15" s="273"/>
      <c r="Q15" s="273"/>
      <c r="R15" s="273"/>
      <c r="S15" s="272">
        <v>258500</v>
      </c>
      <c r="T15" s="271" t="s">
        <v>10</v>
      </c>
    </row>
    <row r="16" spans="1:20" x14ac:dyDescent="0.25">
      <c r="A16" s="271">
        <v>72500</v>
      </c>
      <c r="B16" s="271" t="s">
        <v>70</v>
      </c>
      <c r="C16" s="271">
        <v>4000</v>
      </c>
      <c r="D16" s="271" t="s">
        <v>69</v>
      </c>
      <c r="E16" s="271" t="s">
        <v>71</v>
      </c>
      <c r="F16" s="271" t="s">
        <v>67</v>
      </c>
      <c r="G16" s="273"/>
      <c r="H16" s="271">
        <v>1457</v>
      </c>
      <c r="I16" s="271">
        <v>12</v>
      </c>
      <c r="J16" s="273"/>
      <c r="K16" s="273"/>
      <c r="L16" s="273"/>
      <c r="M16" s="273"/>
      <c r="N16" s="273"/>
      <c r="O16" s="271">
        <v>72500</v>
      </c>
      <c r="P16" s="273"/>
      <c r="Q16" s="273"/>
      <c r="R16" s="273"/>
      <c r="S16" s="272">
        <v>1911900</v>
      </c>
      <c r="T16" s="271" t="s">
        <v>10</v>
      </c>
    </row>
    <row r="17" spans="1:21" x14ac:dyDescent="0.25">
      <c r="A17" s="271">
        <v>75700</v>
      </c>
      <c r="B17" s="271" t="s">
        <v>70</v>
      </c>
      <c r="C17" s="271">
        <v>4000</v>
      </c>
      <c r="D17" s="271" t="s">
        <v>69</v>
      </c>
      <c r="E17" s="271" t="s">
        <v>71</v>
      </c>
      <c r="F17" s="271" t="s">
        <v>67</v>
      </c>
      <c r="G17" s="273"/>
      <c r="H17" s="271">
        <v>1457</v>
      </c>
      <c r="I17" s="271">
        <v>12</v>
      </c>
      <c r="J17" s="273"/>
      <c r="K17" s="273"/>
      <c r="L17" s="273"/>
      <c r="M17" s="273"/>
      <c r="N17" s="273"/>
      <c r="O17" s="271">
        <v>75700</v>
      </c>
      <c r="P17" s="273"/>
      <c r="Q17" s="273"/>
      <c r="R17" s="273"/>
      <c r="S17" s="272">
        <v>22700</v>
      </c>
      <c r="T17" s="271" t="s">
        <v>10</v>
      </c>
    </row>
    <row r="18" spans="1:21" x14ac:dyDescent="0.25">
      <c r="A18" s="271">
        <v>61100</v>
      </c>
      <c r="B18" s="271" t="s">
        <v>70</v>
      </c>
      <c r="C18" s="271">
        <v>4000</v>
      </c>
      <c r="D18" s="271" t="s">
        <v>69</v>
      </c>
      <c r="E18" s="271" t="s">
        <v>68</v>
      </c>
      <c r="F18" s="271" t="s">
        <v>67</v>
      </c>
      <c r="G18" s="273"/>
      <c r="H18" s="271">
        <v>1457</v>
      </c>
      <c r="I18" s="271">
        <v>12</v>
      </c>
      <c r="J18" s="273"/>
      <c r="K18" s="273"/>
      <c r="L18" s="273"/>
      <c r="M18" s="273"/>
      <c r="N18" s="273"/>
      <c r="O18" s="271">
        <v>61100</v>
      </c>
      <c r="P18" s="273"/>
      <c r="Q18" s="273"/>
      <c r="R18" s="273"/>
      <c r="S18" s="272">
        <v>400000</v>
      </c>
      <c r="T18" s="271" t="s">
        <v>10</v>
      </c>
    </row>
    <row r="19" spans="1:21" x14ac:dyDescent="0.25">
      <c r="A19" s="271">
        <v>61100</v>
      </c>
      <c r="B19" s="271" t="s">
        <v>70</v>
      </c>
      <c r="C19" s="271">
        <v>4000</v>
      </c>
      <c r="D19" s="271" t="s">
        <v>69</v>
      </c>
      <c r="E19" s="271" t="s">
        <v>68</v>
      </c>
      <c r="F19" s="271" t="s">
        <v>67</v>
      </c>
      <c r="G19" s="273"/>
      <c r="H19" s="271">
        <v>1457</v>
      </c>
      <c r="I19" s="271">
        <v>12</v>
      </c>
      <c r="J19" s="273"/>
      <c r="K19" s="273"/>
      <c r="L19" s="273"/>
      <c r="M19" s="273"/>
      <c r="N19" s="273"/>
      <c r="O19" s="271">
        <v>61100</v>
      </c>
      <c r="P19" s="273"/>
      <c r="Q19" s="273"/>
      <c r="R19" s="273"/>
      <c r="S19" s="272">
        <v>129595.95</v>
      </c>
      <c r="T19" s="271" t="s">
        <v>10</v>
      </c>
      <c r="U19" s="275" t="s">
        <v>94</v>
      </c>
    </row>
    <row r="20" spans="1:21" x14ac:dyDescent="0.25">
      <c r="A20" s="271">
        <v>62100</v>
      </c>
      <c r="B20" s="271" t="s">
        <v>70</v>
      </c>
      <c r="C20" s="271">
        <v>4000</v>
      </c>
      <c r="D20" s="271" t="s">
        <v>69</v>
      </c>
      <c r="E20" s="271" t="s">
        <v>68</v>
      </c>
      <c r="F20" s="271" t="s">
        <v>67</v>
      </c>
      <c r="G20" s="273"/>
      <c r="H20" s="271">
        <v>1457</v>
      </c>
      <c r="I20" s="271">
        <v>12</v>
      </c>
      <c r="J20" s="273"/>
      <c r="K20" s="273"/>
      <c r="L20" s="273"/>
      <c r="M20" s="273"/>
      <c r="N20" s="273"/>
      <c r="O20" s="271">
        <v>62100</v>
      </c>
      <c r="P20" s="273"/>
      <c r="Q20" s="273"/>
      <c r="R20" s="273"/>
      <c r="S20" s="272">
        <v>274500</v>
      </c>
      <c r="T20" s="271" t="s">
        <v>10</v>
      </c>
      <c r="U20" s="275" t="s">
        <v>95</v>
      </c>
    </row>
    <row r="21" spans="1:21" x14ac:dyDescent="0.25">
      <c r="S21" s="270">
        <f>SUBTOTAL(9,S2:S20)</f>
        <v>3241495.95</v>
      </c>
    </row>
  </sheetData>
  <autoFilter ref="A1:T20"/>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2016-06-30T14:00:00+00:00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Uganda</TermName>
          <TermId xmlns="http://schemas.microsoft.com/office/infopath/2007/PartnerControls">c00b8903-0072-4e2f-b644-00cafda4d27f</TermId>
        </TermInfo>
      </Terms>
    </UNDPCountryTaxHTField0>
    <UndpOUCode xmlns="1ed4137b-41b2-488b-8250-6d369ec27664">UGA</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Mountain ecosystems</TermName>
          <TermId xmlns="http://schemas.microsoft.com/office/infopath/2007/PartnerControls">b59d6566-82c9-4ec0-8b92-551a37dce52b</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652</Value>
      <Value>1688</Value>
      <Value>1107</Value>
      <Value>1</Value>
      <Value>1683</Value>
    </TaxCatchAll>
    <c4e2ab2cc9354bbf9064eeb465a566ea xmlns="1ed4137b-41b2-488b-8250-6d369ec27664">
      <Terms xmlns="http://schemas.microsoft.com/office/infopath/2007/PartnerControls"/>
    </c4e2ab2cc9354bbf9064eeb465a566ea>
    <UndpProjectNo xmlns="1ed4137b-41b2-488b-8250-6d369ec27664">00076999</UndpProjectNo>
    <UndpDocStatus xmlns="1ed4137b-41b2-488b-8250-6d369ec27664">Draft</UndpDocStatus>
    <Outcome1 xmlns="f1161f5b-24a3-4c2d-bc81-44cb9325e8ee">00088073</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UGA</TermName>
          <TermId xmlns="http://schemas.microsoft.com/office/infopath/2007/PartnerControls">59b5413b-885f-4ce2-80bf-69c9b570288d</TermId>
        </TermInfo>
      </Terms>
    </gc6531b704974d528487414686b72f6f>
    <_dlc_DocId xmlns="f1161f5b-24a3-4c2d-bc81-44cb9325e8ee">ATLASPDC-4-50441</_dlc_DocId>
    <_dlc_DocIdUrl xmlns="f1161f5b-24a3-4c2d-bc81-44cb9325e8ee">
      <Url>https://info.undp.org/docs/pdc/_layouts/DocIdRedir.aspx?ID=ATLASPDC-4-50441</Url>
      <Description>ATLASPDC-4-50441</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93F1403E-6503-4F3C-9E0F-9C653E275AE7}"/>
</file>

<file path=customXml/itemProps2.xml><?xml version="1.0" encoding="utf-8"?>
<ds:datastoreItem xmlns:ds="http://schemas.openxmlformats.org/officeDocument/2006/customXml" ds:itemID="{E442D3F1-CD79-4A76-9FDB-044BCD19A830}"/>
</file>

<file path=customXml/itemProps3.xml><?xml version="1.0" encoding="utf-8"?>
<ds:datastoreItem xmlns:ds="http://schemas.openxmlformats.org/officeDocument/2006/customXml" ds:itemID="{863CC5C8-29FE-4452-BB2D-F36D3621EDAB}"/>
</file>

<file path=customXml/itemProps4.xml><?xml version="1.0" encoding="utf-8"?>
<ds:datastoreItem xmlns:ds="http://schemas.openxmlformats.org/officeDocument/2006/customXml" ds:itemID="{C683F36A-1D10-4790-81E5-90DDFAB2E8AB}"/>
</file>

<file path=customXml/itemProps5.xml><?xml version="1.0" encoding="utf-8"?>
<ds:datastoreItem xmlns:ds="http://schemas.openxmlformats.org/officeDocument/2006/customXml" ds:itemID="{6098C5B2-7334-41D9-8571-73FE3B79AF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 (5)</vt:lpstr>
      <vt:lpstr>Sheet1</vt:lpstr>
      <vt:lpstr>Prj Exp</vt:lpstr>
      <vt:lpstr>ps</vt:lpstr>
      <vt:lpstr>'Sheet1 (5)'!Print_Area</vt:lpstr>
      <vt:lpstr>'Sheet1 (5)'!Print_Titles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Anne-Marie Oyuga</dc:creator>
  <cp:lastModifiedBy>Anne-Marie Oyuga</cp:lastModifiedBy>
  <cp:lastPrinted>2016-06-24T08:41:23Z</cp:lastPrinted>
  <dcterms:created xsi:type="dcterms:W3CDTF">2016-01-27T08:16:39Z</dcterms:created>
  <dcterms:modified xsi:type="dcterms:W3CDTF">2016-06-24T08:49:24Z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1688;#Uganda|c00b8903-0072-4e2f-b644-00cafda4d27f</vt:lpwstr>
  </property>
  <property fmtid="{D5CDD505-2E9C-101B-9397-08002B2CF9AE}" pid="4" name="Atlas_x0020_Document_x0020_Type">
    <vt:lpwstr>235;#Other|31c9cb5b-e3a5-4ce8-95bd-eda20410466c</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1683;#UGA|59b5413b-885f-4ce2-80bf-69c9b570288d</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652;#Mountain ecosystems|b59d6566-82c9-4ec0-8b92-551a37dce52b</vt:lpwstr>
  </property>
  <property fmtid="{D5CDD505-2E9C-101B-9397-08002B2CF9AE}" pid="16" name="Atlas Document Type">
    <vt:lpwstr>1107;#Other|10be685e-4bef-4aec-b905-4df3748c0781</vt:lpwstr>
  </property>
  <property fmtid="{D5CDD505-2E9C-101B-9397-08002B2CF9AE}" pid="17" name="_dlc_DocIdItemGuid">
    <vt:lpwstr>c6549840-8cc4-46f1-80d1-732f2c60b030</vt:lpwstr>
  </property>
  <property fmtid="{D5CDD505-2E9C-101B-9397-08002B2CF9AE}" pid="18" name="URL">
    <vt:lpwstr/>
  </property>
  <property fmtid="{D5CDD505-2E9C-101B-9397-08002B2CF9AE}" pid="19" name="DocumentSetDescription">
    <vt:lpwstr/>
  </property>
</Properties>
</file>